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1"/>
  </bookViews>
  <sheets>
    <sheet name="2005 Input" sheetId="1" r:id="rId1"/>
    <sheet name=" Points Graph" sheetId="2" r:id="rId2"/>
  </sheets>
  <definedNames/>
  <calcPr calcMode="manual" fullCalcOnLoad="1"/>
</workbook>
</file>

<file path=xl/sharedStrings.xml><?xml version="1.0" encoding="utf-8"?>
<sst xmlns="http://schemas.openxmlformats.org/spreadsheetml/2006/main" count="807" uniqueCount="344">
  <si>
    <t>Profit</t>
  </si>
  <si>
    <t>2nd</t>
  </si>
  <si>
    <t>lost</t>
  </si>
  <si>
    <t>won</t>
  </si>
  <si>
    <t>Place odds</t>
  </si>
  <si>
    <t>Place terms</t>
  </si>
  <si>
    <t>Return</t>
  </si>
  <si>
    <t>Result</t>
  </si>
  <si>
    <t>Cumulative points profit</t>
  </si>
  <si>
    <t>Win stake (points)</t>
  </si>
  <si>
    <t>Place stake (points)</t>
  </si>
  <si>
    <t>2005 Ready Reckoner</t>
  </si>
  <si>
    <t>Date</t>
  </si>
  <si>
    <t>0.25 = 1/4 odds</t>
  </si>
  <si>
    <t>0.2 =1/5 odds</t>
  </si>
  <si>
    <t>Price (enter decimal odds)</t>
  </si>
  <si>
    <r>
      <t xml:space="preserve">BookiesEnemy.co.uk </t>
    </r>
    <r>
      <rPr>
        <sz val="8"/>
        <rFont val="Antique Olive Compact"/>
        <family val="0"/>
      </rPr>
      <t>EST 2001</t>
    </r>
  </si>
  <si>
    <t>Choice of the seasoned turf investor</t>
  </si>
  <si>
    <t>Details</t>
  </si>
  <si>
    <t>Full House</t>
  </si>
  <si>
    <t>Dead Mans Dante</t>
  </si>
  <si>
    <t>Wardash</t>
  </si>
  <si>
    <t>None so pretty</t>
  </si>
  <si>
    <t>Enrichetta</t>
  </si>
  <si>
    <t>Genghis</t>
  </si>
  <si>
    <t>Avas delight</t>
  </si>
  <si>
    <t>Bushido</t>
  </si>
  <si>
    <t>Turbo</t>
  </si>
  <si>
    <t>Quantum</t>
  </si>
  <si>
    <t>Overwing</t>
  </si>
  <si>
    <t>Pass me By</t>
  </si>
  <si>
    <t>Le Royal</t>
  </si>
  <si>
    <t>3rd</t>
  </si>
  <si>
    <t>New Alco</t>
  </si>
  <si>
    <t>Exotic dancer</t>
  </si>
  <si>
    <t>Le Roi Miguel</t>
  </si>
  <si>
    <t>Gordon Highlander</t>
  </si>
  <si>
    <t>Mr Splodge</t>
  </si>
  <si>
    <t>Echo Point</t>
  </si>
  <si>
    <t>Mikado</t>
  </si>
  <si>
    <t>Capanrush</t>
  </si>
  <si>
    <t>Grey Abbey</t>
  </si>
  <si>
    <t>Baron Monty</t>
  </si>
  <si>
    <t>Chilling Place</t>
  </si>
  <si>
    <t>Without A Doubt</t>
  </si>
  <si>
    <t>Tipsy Mouse</t>
  </si>
  <si>
    <t>Darkness</t>
  </si>
  <si>
    <t>Court Appeal</t>
  </si>
  <si>
    <t>Nowator</t>
  </si>
  <si>
    <t>Two Miles West</t>
  </si>
  <si>
    <t>Star Member</t>
  </si>
  <si>
    <t>Monkerhostin</t>
  </si>
  <si>
    <t>Exotic Dancer</t>
  </si>
  <si>
    <t>Rhapsody Rose</t>
  </si>
  <si>
    <t>Julius Ceasar</t>
  </si>
  <si>
    <t>Zabenz</t>
  </si>
  <si>
    <t>Tees Components</t>
  </si>
  <si>
    <t>fell</t>
  </si>
  <si>
    <t>Napolitain</t>
  </si>
  <si>
    <t>Covent Garden</t>
  </si>
  <si>
    <t>Forest Gunner</t>
  </si>
  <si>
    <t>Ask the Gatherer</t>
  </si>
  <si>
    <t>Tree Roofer</t>
  </si>
  <si>
    <t>Micky Cole</t>
  </si>
  <si>
    <t>Karanja</t>
  </si>
  <si>
    <t>Compton Quay</t>
  </si>
  <si>
    <t>Double Spectre</t>
  </si>
  <si>
    <t>Comical Errors</t>
  </si>
  <si>
    <t>Jaunty Times</t>
  </si>
  <si>
    <t>Mon Mome</t>
  </si>
  <si>
    <t>Albuhera</t>
  </si>
  <si>
    <t>Kombinacja</t>
  </si>
  <si>
    <t>Blue Business</t>
  </si>
  <si>
    <t>Truckle</t>
  </si>
  <si>
    <t>Batswing</t>
  </si>
  <si>
    <t>Bob the Builder</t>
  </si>
  <si>
    <t>River Trapper</t>
  </si>
  <si>
    <t>See You Sometime</t>
  </si>
  <si>
    <t>Church Island</t>
  </si>
  <si>
    <t>High Cotton</t>
  </si>
  <si>
    <t>Scotch Corner</t>
  </si>
  <si>
    <t>Mega D'estruval</t>
  </si>
  <si>
    <t>Billyvoddan</t>
  </si>
  <si>
    <t>Moulin Riche</t>
  </si>
  <si>
    <t>Alpha Royale</t>
  </si>
  <si>
    <t>Avitta</t>
  </si>
  <si>
    <t>Bob The Builder</t>
  </si>
  <si>
    <t>Bob Bob Bobbin</t>
  </si>
  <si>
    <t>Roman Ark</t>
  </si>
  <si>
    <t>Jazz D'estruval</t>
  </si>
  <si>
    <t>Artic Jack</t>
  </si>
  <si>
    <t>Rocket Ship</t>
  </si>
  <si>
    <t>Kasthari</t>
  </si>
  <si>
    <t>Prairie Minstrel</t>
  </si>
  <si>
    <t>Astromic</t>
  </si>
  <si>
    <t>Harringay</t>
  </si>
  <si>
    <t>Ashley Brook</t>
  </si>
  <si>
    <t>Ollie Magern (ante post)</t>
  </si>
  <si>
    <t>Darkshape</t>
  </si>
  <si>
    <t>Mr McGoldrick</t>
  </si>
  <si>
    <t>Fair Along</t>
  </si>
  <si>
    <t>Sublimity</t>
  </si>
  <si>
    <t>Londoner</t>
  </si>
  <si>
    <t>Srom of Applause</t>
  </si>
  <si>
    <t>Loita Hills</t>
  </si>
  <si>
    <t>Mythical King</t>
  </si>
  <si>
    <t>Cornish Sett</t>
  </si>
  <si>
    <t>Howle Hill</t>
  </si>
  <si>
    <t>True Lover</t>
  </si>
  <si>
    <t>Alf Lauren</t>
  </si>
  <si>
    <t>College Ace</t>
  </si>
  <si>
    <t>Yes Sir</t>
  </si>
  <si>
    <t>De Blanc</t>
  </si>
  <si>
    <t>Cloudless Dawn</t>
  </si>
  <si>
    <t>Supreme Serenade</t>
  </si>
  <si>
    <t>Valleymore</t>
  </si>
  <si>
    <t>Alexander Taipan</t>
  </si>
  <si>
    <t>Dance Party</t>
  </si>
  <si>
    <t>The Dark Lord</t>
  </si>
  <si>
    <t>Hors La Loi</t>
  </si>
  <si>
    <t>Dubonai</t>
  </si>
  <si>
    <t>Wellbeing</t>
  </si>
  <si>
    <t>Oscar Park</t>
  </si>
  <si>
    <t>Roll Along</t>
  </si>
  <si>
    <t>Eleazar</t>
  </si>
  <si>
    <t>One More Time</t>
  </si>
  <si>
    <t>Kildonnan</t>
  </si>
  <si>
    <t>Percussionist</t>
  </si>
  <si>
    <t>Lord Transcend</t>
  </si>
  <si>
    <t>Fota Island</t>
  </si>
  <si>
    <t>Napoleon</t>
  </si>
  <si>
    <t>Baron Romeo</t>
  </si>
  <si>
    <t>Anna Panna</t>
  </si>
  <si>
    <t>Medison</t>
  </si>
  <si>
    <t>Bleu Superbe</t>
  </si>
  <si>
    <t>Dark Parade</t>
  </si>
  <si>
    <t>Westport</t>
  </si>
  <si>
    <t>Double on above</t>
  </si>
  <si>
    <t>Hoo La Baloo</t>
  </si>
  <si>
    <t>Self Defense</t>
  </si>
  <si>
    <t>Ortolan Bleu</t>
  </si>
  <si>
    <t>Billy Bush</t>
  </si>
  <si>
    <t>Marthas Kinsman</t>
  </si>
  <si>
    <t>Drombeag</t>
  </si>
  <si>
    <t>Hibernian</t>
  </si>
  <si>
    <t>Winapenny</t>
  </si>
  <si>
    <t>Back Nine</t>
  </si>
  <si>
    <t>Martovic</t>
  </si>
  <si>
    <t>Cracking Dawn</t>
  </si>
  <si>
    <t>Maneki Neko</t>
  </si>
  <si>
    <t>Risington</t>
  </si>
  <si>
    <t>Sakenos</t>
  </si>
  <si>
    <t>Tufty Hopper</t>
  </si>
  <si>
    <t>Fair Question</t>
  </si>
  <si>
    <t>Truckers Tavern</t>
  </si>
  <si>
    <t>Merry Path</t>
  </si>
  <si>
    <t>Ameeq</t>
  </si>
  <si>
    <t>Halcon Genelardais</t>
  </si>
  <si>
    <t>Bosham Mill</t>
  </si>
  <si>
    <t>Paulo Dancer</t>
  </si>
  <si>
    <t>Refinement</t>
  </si>
  <si>
    <t>Blue Canyon</t>
  </si>
  <si>
    <t>Chabrimal Minster</t>
  </si>
  <si>
    <t>Gods Token</t>
  </si>
  <si>
    <t>Senorita Rumbalita</t>
  </si>
  <si>
    <t>Kasbah Bliss</t>
  </si>
  <si>
    <t>Trixie on above</t>
  </si>
  <si>
    <t>Sweet Oona</t>
  </si>
  <si>
    <t>Palm Island</t>
  </si>
  <si>
    <t>Halfwaytoparadise</t>
  </si>
  <si>
    <t>Bureacrat</t>
  </si>
  <si>
    <t>Knife Edge</t>
  </si>
  <si>
    <t>Each way double on above</t>
  </si>
  <si>
    <t>Smart Mover</t>
  </si>
  <si>
    <t>Precautionary</t>
  </si>
  <si>
    <t>Mr Cheers</t>
  </si>
  <si>
    <t>Before Dark</t>
  </si>
  <si>
    <t>Bally Bolshoi</t>
  </si>
  <si>
    <t>Futoo</t>
  </si>
  <si>
    <t>According to John</t>
  </si>
  <si>
    <t>Denvale</t>
  </si>
  <si>
    <t>Regal Heights</t>
  </si>
  <si>
    <t>The Lyme Volunteer</t>
  </si>
  <si>
    <t xml:space="preserve">lost </t>
  </si>
  <si>
    <t>Tarlac</t>
  </si>
  <si>
    <t>Willies Way</t>
  </si>
  <si>
    <t>Prize Fighter</t>
  </si>
  <si>
    <t>4th</t>
  </si>
  <si>
    <t>Al Eile (ante post 1/4 1,2,3,4)</t>
  </si>
  <si>
    <t>Natal</t>
  </si>
  <si>
    <t>Korelo</t>
  </si>
  <si>
    <t>Monet's Garden</t>
  </si>
  <si>
    <t>Adecco</t>
  </si>
  <si>
    <t>Baracouda</t>
  </si>
  <si>
    <t>Basilea Star</t>
  </si>
  <si>
    <t>L'ami (ante post 1/4 1,2,3,4)</t>
  </si>
  <si>
    <t>Fullards</t>
  </si>
  <si>
    <t>Blu Teen</t>
  </si>
  <si>
    <t>Sargsasso Sea</t>
  </si>
  <si>
    <t>Mars Rock</t>
  </si>
  <si>
    <t>Aces Four</t>
  </si>
  <si>
    <t>Original Thought</t>
  </si>
  <si>
    <t>Cloudy Grey</t>
  </si>
  <si>
    <t>Monteforte</t>
  </si>
  <si>
    <t>Spoof Master</t>
  </si>
  <si>
    <t>Closed Shop</t>
  </si>
  <si>
    <t>Young Dude</t>
  </si>
  <si>
    <t>The Rising Moon</t>
  </si>
  <si>
    <t>Flaming Weapon</t>
  </si>
  <si>
    <t>Red Man</t>
  </si>
  <si>
    <t>First Love</t>
  </si>
  <si>
    <t>Handy Money</t>
  </si>
  <si>
    <t>Grasp</t>
  </si>
  <si>
    <t>Ocean Valentine</t>
  </si>
  <si>
    <t>Lady Speaker</t>
  </si>
  <si>
    <t>The Butterwick Kid</t>
  </si>
  <si>
    <t>Idole First</t>
  </si>
  <si>
    <t>Traprain</t>
  </si>
  <si>
    <t>Turpin Green</t>
  </si>
  <si>
    <t>Central House</t>
  </si>
  <si>
    <t>Foreman</t>
  </si>
  <si>
    <t>Ballyjohnboylord</t>
  </si>
  <si>
    <t xml:space="preserve">Al Eile </t>
  </si>
  <si>
    <t>Beautiful night</t>
  </si>
  <si>
    <t>The Local</t>
  </si>
  <si>
    <t>Lysander</t>
  </si>
  <si>
    <t>Waterloo Son</t>
  </si>
  <si>
    <t>Lucky Duck</t>
  </si>
  <si>
    <t>Beauchamp Prince</t>
  </si>
  <si>
    <t>Wee Dins</t>
  </si>
  <si>
    <t>Bill Haze</t>
  </si>
  <si>
    <t>Jazz Messenger</t>
  </si>
  <si>
    <t>Pace Shot</t>
  </si>
  <si>
    <t>Raregem</t>
  </si>
  <si>
    <t>Distinctive Look</t>
  </si>
  <si>
    <t>Shamayoun</t>
  </si>
  <si>
    <t>Beckermet</t>
  </si>
  <si>
    <t>Al Capall Dubh</t>
  </si>
  <si>
    <t>La Dolfina</t>
  </si>
  <si>
    <t>French Envoy</t>
  </si>
  <si>
    <t>High Expectations</t>
  </si>
  <si>
    <t>Goldbrook</t>
  </si>
  <si>
    <t>My Best Buddy</t>
  </si>
  <si>
    <t>Welcome stranger</t>
  </si>
  <si>
    <t>Watson Lake</t>
  </si>
  <si>
    <t>Masafi</t>
  </si>
  <si>
    <t>Coomakista</t>
  </si>
  <si>
    <t>Faasel</t>
  </si>
  <si>
    <t>Coat of Honour</t>
  </si>
  <si>
    <t>Turnstile</t>
  </si>
  <si>
    <t>Puntal</t>
  </si>
  <si>
    <t>Cold Mountain</t>
  </si>
  <si>
    <t>Predicament</t>
  </si>
  <si>
    <t>Dalaram</t>
  </si>
  <si>
    <t>Whistle Blowing</t>
  </si>
  <si>
    <t>Spring Margot</t>
  </si>
  <si>
    <t>Rhythm King</t>
  </si>
  <si>
    <t>Paddy for Paddy</t>
  </si>
  <si>
    <t>Seeador</t>
  </si>
  <si>
    <t>Midnight Pearl</t>
  </si>
  <si>
    <t>Fu Fighter</t>
  </si>
  <si>
    <t>Turgeonev</t>
  </si>
  <si>
    <t>Loyal Royal</t>
  </si>
  <si>
    <t>Steel Band</t>
  </si>
  <si>
    <t>The Italian Job</t>
  </si>
  <si>
    <t>Black Frost</t>
  </si>
  <si>
    <t>Bengal Bullet</t>
  </si>
  <si>
    <t>Alhaitham</t>
  </si>
  <si>
    <t>Shamila</t>
  </si>
  <si>
    <t>Bally Brakes</t>
  </si>
  <si>
    <t>Linda's Lad</t>
  </si>
  <si>
    <t>Meggies Gamble</t>
  </si>
  <si>
    <t>Star Shot</t>
  </si>
  <si>
    <t>Mistanora</t>
  </si>
  <si>
    <t>Madge</t>
  </si>
  <si>
    <t>Longquan</t>
  </si>
  <si>
    <t>Enitsag</t>
  </si>
  <si>
    <t>Rebel Army</t>
  </si>
  <si>
    <t>Jodante</t>
  </si>
  <si>
    <t>Alfie Flits</t>
  </si>
  <si>
    <t>Royal Snoopy</t>
  </si>
  <si>
    <t>Three Decades</t>
  </si>
  <si>
    <t>Lyon</t>
  </si>
  <si>
    <t>La Roca</t>
  </si>
  <si>
    <t>Multakka</t>
  </si>
  <si>
    <t>Eddie Jock</t>
  </si>
  <si>
    <t>Elhamri</t>
  </si>
  <si>
    <t>Sou'wester</t>
  </si>
  <si>
    <t>Decado</t>
  </si>
  <si>
    <t>MT Desert</t>
  </si>
  <si>
    <t>Nasheej</t>
  </si>
  <si>
    <t>Forrager</t>
  </si>
  <si>
    <t>Cornish Gale</t>
  </si>
  <si>
    <t>Panzer</t>
  </si>
  <si>
    <t>Mr Strachan</t>
  </si>
  <si>
    <t>Ouija Board</t>
  </si>
  <si>
    <t>Keswick</t>
  </si>
  <si>
    <t>River Alder</t>
  </si>
  <si>
    <t>Pass the Class</t>
  </si>
  <si>
    <t>Penneyrose Bay</t>
  </si>
  <si>
    <t>Bollin Franny</t>
  </si>
  <si>
    <t>Perlachy</t>
  </si>
  <si>
    <t>Archirondel</t>
  </si>
  <si>
    <t>Humourous</t>
  </si>
  <si>
    <t>Dune Raider</t>
  </si>
  <si>
    <t>Serbollini</t>
  </si>
  <si>
    <t>Cadeaux du monde</t>
  </si>
  <si>
    <t>Strut</t>
  </si>
  <si>
    <t>Red Echo</t>
  </si>
  <si>
    <t>Guerilla</t>
  </si>
  <si>
    <t>Babylon Sister</t>
  </si>
  <si>
    <t>Nie Horse</t>
  </si>
  <si>
    <t>My Lovely Lesley</t>
  </si>
  <si>
    <t>Yerevan</t>
  </si>
  <si>
    <t>Kings Bastion</t>
  </si>
  <si>
    <t>Minaash</t>
  </si>
  <si>
    <t>Safqa</t>
  </si>
  <si>
    <t>Arrayou</t>
  </si>
  <si>
    <t>Red Clubs</t>
  </si>
  <si>
    <t>Rosemauve</t>
  </si>
  <si>
    <t>Cumin</t>
  </si>
  <si>
    <t>Collier Hill</t>
  </si>
  <si>
    <t>Count Kearney</t>
  </si>
  <si>
    <t>Cava Bien</t>
  </si>
  <si>
    <t>Cross the Highman</t>
  </si>
  <si>
    <t>Tech Eagle</t>
  </si>
  <si>
    <t>Taranis</t>
  </si>
  <si>
    <t>Excellent Art</t>
  </si>
  <si>
    <t>Nimra</t>
  </si>
  <si>
    <t>Piety</t>
  </si>
  <si>
    <t>Splendored Love</t>
  </si>
  <si>
    <t>Ouninpohja</t>
  </si>
  <si>
    <t>The Tait;ing</t>
  </si>
  <si>
    <t>Frosty Night</t>
  </si>
  <si>
    <t>Tencendur</t>
  </si>
  <si>
    <t>Heather Moor</t>
  </si>
  <si>
    <t>Gilded</t>
  </si>
  <si>
    <t>Dubai's Touch</t>
  </si>
  <si>
    <t>Norisan</t>
  </si>
  <si>
    <t>Golden Balls</t>
  </si>
  <si>
    <t>Latin Quenn</t>
  </si>
  <si>
    <t>Field Roller</t>
  </si>
  <si>
    <t>Balian</t>
  </si>
  <si>
    <t>Ace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</si>
</sst>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[$-F800]dddd\,\ mmmm\ dd\,\ yyyy"/>
    <numFmt numFmtId="167" formatCode="d/m/yy;@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ntique Olive Compact"/>
      <family val="0"/>
    </font>
    <font>
      <b/>
      <sz val="16"/>
      <name val="Antique Olive Compact"/>
      <family val="0"/>
    </font>
    <font>
      <b/>
      <sz val="12"/>
      <color indexed="55"/>
      <name val="Antique Olive Compac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5" fillId="3" borderId="2" xfId="0" applyFont="1" applyFill="1" applyBorder="1" applyAlignment="1">
      <alignment horizontal="right"/>
    </xf>
    <xf numFmtId="1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Points Profit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6"/>
          <c:w val="0.9475"/>
          <c:h val="0.77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 Input'!$A$6:$A$512</c:f>
              <c:strCache>
                <c:ptCount val="507"/>
                <c:pt idx="0">
                  <c:v>38635</c:v>
                </c:pt>
                <c:pt idx="1">
                  <c:v>38637</c:v>
                </c:pt>
                <c:pt idx="2">
                  <c:v>38637</c:v>
                </c:pt>
                <c:pt idx="3">
                  <c:v>38638</c:v>
                </c:pt>
                <c:pt idx="4">
                  <c:v>38638</c:v>
                </c:pt>
                <c:pt idx="5">
                  <c:v>38639</c:v>
                </c:pt>
                <c:pt idx="6">
                  <c:v>38640</c:v>
                </c:pt>
                <c:pt idx="7">
                  <c:v>38641</c:v>
                </c:pt>
                <c:pt idx="8">
                  <c:v>38641</c:v>
                </c:pt>
                <c:pt idx="9">
                  <c:v>38642</c:v>
                </c:pt>
                <c:pt idx="10">
                  <c:v>38644</c:v>
                </c:pt>
                <c:pt idx="11">
                  <c:v>38644</c:v>
                </c:pt>
                <c:pt idx="12">
                  <c:v>38645</c:v>
                </c:pt>
                <c:pt idx="13">
                  <c:v>38645</c:v>
                </c:pt>
                <c:pt idx="14">
                  <c:v>38646</c:v>
                </c:pt>
                <c:pt idx="15">
                  <c:v>38647</c:v>
                </c:pt>
                <c:pt idx="16">
                  <c:v>38647</c:v>
                </c:pt>
                <c:pt idx="17">
                  <c:v>38648</c:v>
                </c:pt>
                <c:pt idx="18">
                  <c:v>38648</c:v>
                </c:pt>
                <c:pt idx="19">
                  <c:v>38650</c:v>
                </c:pt>
                <c:pt idx="20">
                  <c:v>38651</c:v>
                </c:pt>
                <c:pt idx="21">
                  <c:v>38652</c:v>
                </c:pt>
                <c:pt idx="22">
                  <c:v>38653</c:v>
                </c:pt>
                <c:pt idx="23">
                  <c:v>38654</c:v>
                </c:pt>
                <c:pt idx="24">
                  <c:v>38655</c:v>
                </c:pt>
                <c:pt idx="25">
                  <c:v>38657</c:v>
                </c:pt>
                <c:pt idx="26">
                  <c:v>38661</c:v>
                </c:pt>
                <c:pt idx="27">
                  <c:v>38661</c:v>
                </c:pt>
                <c:pt idx="28">
                  <c:v>38662</c:v>
                </c:pt>
                <c:pt idx="29">
                  <c:v>38662</c:v>
                </c:pt>
                <c:pt idx="30">
                  <c:v>38664</c:v>
                </c:pt>
                <c:pt idx="31">
                  <c:v>38666</c:v>
                </c:pt>
                <c:pt idx="32">
                  <c:v>38667</c:v>
                </c:pt>
                <c:pt idx="33">
                  <c:v>38667</c:v>
                </c:pt>
                <c:pt idx="34">
                  <c:v>38668</c:v>
                </c:pt>
                <c:pt idx="35">
                  <c:v>38668</c:v>
                </c:pt>
                <c:pt idx="36">
                  <c:v>38668</c:v>
                </c:pt>
                <c:pt idx="37">
                  <c:v>38670</c:v>
                </c:pt>
                <c:pt idx="38">
                  <c:v>38673</c:v>
                </c:pt>
                <c:pt idx="39">
                  <c:v>38674</c:v>
                </c:pt>
                <c:pt idx="40">
                  <c:v>38675</c:v>
                </c:pt>
                <c:pt idx="41">
                  <c:v>38675</c:v>
                </c:pt>
                <c:pt idx="42">
                  <c:v>38676</c:v>
                </c:pt>
                <c:pt idx="43">
                  <c:v>38676</c:v>
                </c:pt>
                <c:pt idx="44">
                  <c:v>38678</c:v>
                </c:pt>
                <c:pt idx="45">
                  <c:v>38678</c:v>
                </c:pt>
                <c:pt idx="46">
                  <c:v>38679</c:v>
                </c:pt>
                <c:pt idx="47">
                  <c:v>38680</c:v>
                </c:pt>
                <c:pt idx="48">
                  <c:v>38680</c:v>
                </c:pt>
                <c:pt idx="49">
                  <c:v>38681</c:v>
                </c:pt>
                <c:pt idx="50">
                  <c:v>38681</c:v>
                </c:pt>
                <c:pt idx="51">
                  <c:v>38682</c:v>
                </c:pt>
                <c:pt idx="52">
                  <c:v>38682</c:v>
                </c:pt>
                <c:pt idx="53">
                  <c:v>38683</c:v>
                </c:pt>
                <c:pt idx="54">
                  <c:v>38684</c:v>
                </c:pt>
                <c:pt idx="55">
                  <c:v>38685</c:v>
                </c:pt>
                <c:pt idx="56">
                  <c:v>38686</c:v>
                </c:pt>
                <c:pt idx="57">
                  <c:v>38686</c:v>
                </c:pt>
                <c:pt idx="58">
                  <c:v>38687</c:v>
                </c:pt>
                <c:pt idx="59">
                  <c:v>38688</c:v>
                </c:pt>
                <c:pt idx="60">
                  <c:v>38688</c:v>
                </c:pt>
                <c:pt idx="61">
                  <c:v>38689</c:v>
                </c:pt>
                <c:pt idx="62">
                  <c:v>38689</c:v>
                </c:pt>
                <c:pt idx="63">
                  <c:v>38690</c:v>
                </c:pt>
                <c:pt idx="64">
                  <c:v>38690</c:v>
                </c:pt>
                <c:pt idx="65">
                  <c:v>38692</c:v>
                </c:pt>
                <c:pt idx="66">
                  <c:v>38694</c:v>
                </c:pt>
                <c:pt idx="67">
                  <c:v>38694</c:v>
                </c:pt>
                <c:pt idx="68">
                  <c:v>38695</c:v>
                </c:pt>
                <c:pt idx="69">
                  <c:v>38696</c:v>
                </c:pt>
                <c:pt idx="70">
                  <c:v>38696</c:v>
                </c:pt>
                <c:pt idx="71">
                  <c:v>38697</c:v>
                </c:pt>
                <c:pt idx="72">
                  <c:v>38699</c:v>
                </c:pt>
                <c:pt idx="73">
                  <c:v>38700</c:v>
                </c:pt>
                <c:pt idx="74">
                  <c:v>38701</c:v>
                </c:pt>
                <c:pt idx="75">
                  <c:v>38702</c:v>
                </c:pt>
                <c:pt idx="76">
                  <c:v>38703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38705</c:v>
                </c:pt>
                <c:pt idx="81">
                  <c:v>38707</c:v>
                </c:pt>
                <c:pt idx="82">
                  <c:v>38708</c:v>
                </c:pt>
                <c:pt idx="83">
                  <c:v>38712</c:v>
                </c:pt>
                <c:pt idx="84">
                  <c:v>38712</c:v>
                </c:pt>
                <c:pt idx="85">
                  <c:v>38712</c:v>
                </c:pt>
                <c:pt idx="86">
                  <c:v>38713</c:v>
                </c:pt>
                <c:pt idx="87">
                  <c:v>38713</c:v>
                </c:pt>
                <c:pt idx="88">
                  <c:v>38714</c:v>
                </c:pt>
                <c:pt idx="89">
                  <c:v>38714</c:v>
                </c:pt>
                <c:pt idx="90">
                  <c:v>38715</c:v>
                </c:pt>
                <c:pt idx="91">
                  <c:v>38716</c:v>
                </c:pt>
                <c:pt idx="92">
                  <c:v>38716</c:v>
                </c:pt>
                <c:pt idx="93">
                  <c:v>38717</c:v>
                </c:pt>
                <c:pt idx="94">
                  <c:v>38717</c:v>
                </c:pt>
                <c:pt idx="95">
                  <c:v>38718</c:v>
                </c:pt>
                <c:pt idx="96">
                  <c:v>38719</c:v>
                </c:pt>
                <c:pt idx="97">
                  <c:v>38721</c:v>
                </c:pt>
                <c:pt idx="98">
                  <c:v>38722</c:v>
                </c:pt>
                <c:pt idx="99">
                  <c:v>38722</c:v>
                </c:pt>
                <c:pt idx="100">
                  <c:v>38723</c:v>
                </c:pt>
                <c:pt idx="101">
                  <c:v>38724</c:v>
                </c:pt>
                <c:pt idx="102">
                  <c:v>38724</c:v>
                </c:pt>
                <c:pt idx="103">
                  <c:v>38724</c:v>
                </c:pt>
                <c:pt idx="104">
                  <c:v>38725</c:v>
                </c:pt>
                <c:pt idx="105">
                  <c:v>38727</c:v>
                </c:pt>
                <c:pt idx="106">
                  <c:v>38727</c:v>
                </c:pt>
                <c:pt idx="107">
                  <c:v>38728</c:v>
                </c:pt>
                <c:pt idx="108">
                  <c:v>38728</c:v>
                </c:pt>
                <c:pt idx="109">
                  <c:v>38729</c:v>
                </c:pt>
                <c:pt idx="110">
                  <c:v>38729</c:v>
                </c:pt>
                <c:pt idx="111">
                  <c:v>38731</c:v>
                </c:pt>
                <c:pt idx="112">
                  <c:v>38731</c:v>
                </c:pt>
                <c:pt idx="113">
                  <c:v>38733</c:v>
                </c:pt>
                <c:pt idx="114">
                  <c:v>38735</c:v>
                </c:pt>
                <c:pt idx="115">
                  <c:v>38736</c:v>
                </c:pt>
                <c:pt idx="116">
                  <c:v>38737</c:v>
                </c:pt>
                <c:pt idx="117">
                  <c:v>38737</c:v>
                </c:pt>
                <c:pt idx="118">
                  <c:v>38738</c:v>
                </c:pt>
                <c:pt idx="119">
                  <c:v>38738</c:v>
                </c:pt>
                <c:pt idx="120">
                  <c:v>38739</c:v>
                </c:pt>
                <c:pt idx="121">
                  <c:v>38741</c:v>
                </c:pt>
                <c:pt idx="122">
                  <c:v>38741</c:v>
                </c:pt>
                <c:pt idx="123">
                  <c:v>38742</c:v>
                </c:pt>
                <c:pt idx="124">
                  <c:v>38744</c:v>
                </c:pt>
                <c:pt idx="125">
                  <c:v>38745</c:v>
                </c:pt>
                <c:pt idx="126">
                  <c:v>38745</c:v>
                </c:pt>
                <c:pt idx="127">
                  <c:v>38748</c:v>
                </c:pt>
                <c:pt idx="128">
                  <c:v>38750</c:v>
                </c:pt>
                <c:pt idx="129">
                  <c:v>38750</c:v>
                </c:pt>
                <c:pt idx="130">
                  <c:v>38750</c:v>
                </c:pt>
                <c:pt idx="131">
                  <c:v>38751</c:v>
                </c:pt>
                <c:pt idx="132">
                  <c:v>38752</c:v>
                </c:pt>
                <c:pt idx="133">
                  <c:v>38752</c:v>
                </c:pt>
                <c:pt idx="134">
                  <c:v>38752</c:v>
                </c:pt>
                <c:pt idx="135">
                  <c:v>38753</c:v>
                </c:pt>
                <c:pt idx="136">
                  <c:v>38754</c:v>
                </c:pt>
                <c:pt idx="137">
                  <c:v>38756</c:v>
                </c:pt>
                <c:pt idx="138">
                  <c:v>38756</c:v>
                </c:pt>
                <c:pt idx="139">
                  <c:v>38756</c:v>
                </c:pt>
                <c:pt idx="140">
                  <c:v>38757</c:v>
                </c:pt>
                <c:pt idx="141">
                  <c:v>38758</c:v>
                </c:pt>
                <c:pt idx="142">
                  <c:v>38759</c:v>
                </c:pt>
                <c:pt idx="143">
                  <c:v>38759</c:v>
                </c:pt>
                <c:pt idx="144">
                  <c:v>38760</c:v>
                </c:pt>
                <c:pt idx="145">
                  <c:v>38760</c:v>
                </c:pt>
                <c:pt idx="146">
                  <c:v>38760</c:v>
                </c:pt>
                <c:pt idx="147">
                  <c:v>38761</c:v>
                </c:pt>
                <c:pt idx="148">
                  <c:v>38762</c:v>
                </c:pt>
                <c:pt idx="149">
                  <c:v>38763</c:v>
                </c:pt>
                <c:pt idx="150">
                  <c:v>38763</c:v>
                </c:pt>
                <c:pt idx="151">
                  <c:v>38763</c:v>
                </c:pt>
                <c:pt idx="152">
                  <c:v>38764</c:v>
                </c:pt>
                <c:pt idx="153">
                  <c:v>38765</c:v>
                </c:pt>
                <c:pt idx="154">
                  <c:v>38766</c:v>
                </c:pt>
                <c:pt idx="155">
                  <c:v>38766</c:v>
                </c:pt>
                <c:pt idx="156">
                  <c:v>38766</c:v>
                </c:pt>
                <c:pt idx="157">
                  <c:v>38767</c:v>
                </c:pt>
                <c:pt idx="158">
                  <c:v>38768</c:v>
                </c:pt>
                <c:pt idx="159">
                  <c:v>38769</c:v>
                </c:pt>
                <c:pt idx="160">
                  <c:v>38769</c:v>
                </c:pt>
                <c:pt idx="161">
                  <c:v>38769</c:v>
                </c:pt>
                <c:pt idx="162">
                  <c:v>38770</c:v>
                </c:pt>
                <c:pt idx="163">
                  <c:v>38771</c:v>
                </c:pt>
                <c:pt idx="164">
                  <c:v>38771</c:v>
                </c:pt>
                <c:pt idx="165">
                  <c:v>38771</c:v>
                </c:pt>
                <c:pt idx="166">
                  <c:v>38772</c:v>
                </c:pt>
                <c:pt idx="167">
                  <c:v>38772</c:v>
                </c:pt>
                <c:pt idx="168">
                  <c:v>38772</c:v>
                </c:pt>
                <c:pt idx="169">
                  <c:v>38773</c:v>
                </c:pt>
                <c:pt idx="170">
                  <c:v>38773</c:v>
                </c:pt>
                <c:pt idx="171">
                  <c:v>38773</c:v>
                </c:pt>
                <c:pt idx="172">
                  <c:v>38773</c:v>
                </c:pt>
                <c:pt idx="173">
                  <c:v>38774</c:v>
                </c:pt>
                <c:pt idx="174">
                  <c:v>38775</c:v>
                </c:pt>
                <c:pt idx="175">
                  <c:v>38777</c:v>
                </c:pt>
                <c:pt idx="176">
                  <c:v>38779</c:v>
                </c:pt>
                <c:pt idx="177">
                  <c:v>38779</c:v>
                </c:pt>
                <c:pt idx="178">
                  <c:v>38779</c:v>
                </c:pt>
                <c:pt idx="179">
                  <c:v>38780</c:v>
                </c:pt>
                <c:pt idx="180">
                  <c:v>38780</c:v>
                </c:pt>
                <c:pt idx="181">
                  <c:v>38780</c:v>
                </c:pt>
                <c:pt idx="182">
                  <c:v>38782</c:v>
                </c:pt>
                <c:pt idx="183">
                  <c:v>38783</c:v>
                </c:pt>
                <c:pt idx="184">
                  <c:v>38783</c:v>
                </c:pt>
                <c:pt idx="185">
                  <c:v>38784</c:v>
                </c:pt>
                <c:pt idx="186">
                  <c:v>38785</c:v>
                </c:pt>
                <c:pt idx="187">
                  <c:v>38785</c:v>
                </c:pt>
                <c:pt idx="188">
                  <c:v>38786</c:v>
                </c:pt>
                <c:pt idx="189">
                  <c:v>38786</c:v>
                </c:pt>
                <c:pt idx="190">
                  <c:v>38787</c:v>
                </c:pt>
                <c:pt idx="191">
                  <c:v>38787</c:v>
                </c:pt>
                <c:pt idx="192">
                  <c:v>38787</c:v>
                </c:pt>
                <c:pt idx="193">
                  <c:v>38788</c:v>
                </c:pt>
                <c:pt idx="194">
                  <c:v>38788</c:v>
                </c:pt>
                <c:pt idx="195">
                  <c:v>38788</c:v>
                </c:pt>
                <c:pt idx="196">
                  <c:v>38789</c:v>
                </c:pt>
                <c:pt idx="197">
                  <c:v>38790</c:v>
                </c:pt>
                <c:pt idx="198">
                  <c:v>38790</c:v>
                </c:pt>
                <c:pt idx="199">
                  <c:v>38790</c:v>
                </c:pt>
                <c:pt idx="200">
                  <c:v>38790</c:v>
                </c:pt>
                <c:pt idx="201">
                  <c:v>38791</c:v>
                </c:pt>
                <c:pt idx="202">
                  <c:v>38791</c:v>
                </c:pt>
                <c:pt idx="203">
                  <c:v>38792</c:v>
                </c:pt>
                <c:pt idx="204">
                  <c:v>38792</c:v>
                </c:pt>
                <c:pt idx="205">
                  <c:v>38793</c:v>
                </c:pt>
                <c:pt idx="206">
                  <c:v>38793</c:v>
                </c:pt>
                <c:pt idx="207">
                  <c:v>38793</c:v>
                </c:pt>
                <c:pt idx="208">
                  <c:v>38794</c:v>
                </c:pt>
                <c:pt idx="209">
                  <c:v>38794</c:v>
                </c:pt>
                <c:pt idx="210">
                  <c:v>38797</c:v>
                </c:pt>
                <c:pt idx="211">
                  <c:v>38798</c:v>
                </c:pt>
                <c:pt idx="212">
                  <c:v>38798</c:v>
                </c:pt>
                <c:pt idx="213">
                  <c:v>38799</c:v>
                </c:pt>
                <c:pt idx="214">
                  <c:v>38800</c:v>
                </c:pt>
                <c:pt idx="215">
                  <c:v>38800</c:v>
                </c:pt>
                <c:pt idx="216">
                  <c:v>38800</c:v>
                </c:pt>
                <c:pt idx="217">
                  <c:v>38801</c:v>
                </c:pt>
                <c:pt idx="218">
                  <c:v>38801</c:v>
                </c:pt>
                <c:pt idx="219">
                  <c:v>38801</c:v>
                </c:pt>
                <c:pt idx="220">
                  <c:v>38801</c:v>
                </c:pt>
                <c:pt idx="221">
                  <c:v>38802</c:v>
                </c:pt>
                <c:pt idx="222">
                  <c:v>38802</c:v>
                </c:pt>
                <c:pt idx="223">
                  <c:v>38803</c:v>
                </c:pt>
                <c:pt idx="224">
                  <c:v>38804</c:v>
                </c:pt>
                <c:pt idx="225">
                  <c:v>38806</c:v>
                </c:pt>
                <c:pt idx="226">
                  <c:v>38806</c:v>
                </c:pt>
                <c:pt idx="227">
                  <c:v>38808</c:v>
                </c:pt>
                <c:pt idx="228">
                  <c:v>38809</c:v>
                </c:pt>
                <c:pt idx="229">
                  <c:v>38810</c:v>
                </c:pt>
                <c:pt idx="230">
                  <c:v>38810</c:v>
                </c:pt>
                <c:pt idx="231">
                  <c:v>38812</c:v>
                </c:pt>
                <c:pt idx="232">
                  <c:v>38813</c:v>
                </c:pt>
                <c:pt idx="233">
                  <c:v>38813</c:v>
                </c:pt>
                <c:pt idx="234">
                  <c:v>38813</c:v>
                </c:pt>
                <c:pt idx="235">
                  <c:v>38813</c:v>
                </c:pt>
                <c:pt idx="236">
                  <c:v>38814</c:v>
                </c:pt>
                <c:pt idx="237">
                  <c:v>38814</c:v>
                </c:pt>
                <c:pt idx="238">
                  <c:v>38815</c:v>
                </c:pt>
                <c:pt idx="239">
                  <c:v>38815</c:v>
                </c:pt>
                <c:pt idx="240">
                  <c:v>38815</c:v>
                </c:pt>
                <c:pt idx="241">
                  <c:v>38815</c:v>
                </c:pt>
                <c:pt idx="242">
                  <c:v>38816</c:v>
                </c:pt>
                <c:pt idx="243">
                  <c:v>38818</c:v>
                </c:pt>
                <c:pt idx="244">
                  <c:v>38818</c:v>
                </c:pt>
                <c:pt idx="245">
                  <c:v>38820</c:v>
                </c:pt>
                <c:pt idx="246">
                  <c:v>38822</c:v>
                </c:pt>
                <c:pt idx="247">
                  <c:v>38822</c:v>
                </c:pt>
                <c:pt idx="248">
                  <c:v>38822</c:v>
                </c:pt>
                <c:pt idx="249">
                  <c:v>38823</c:v>
                </c:pt>
                <c:pt idx="250">
                  <c:v>38825</c:v>
                </c:pt>
                <c:pt idx="251">
                  <c:v>38825</c:v>
                </c:pt>
                <c:pt idx="252">
                  <c:v>38825</c:v>
                </c:pt>
                <c:pt idx="253">
                  <c:v>38826</c:v>
                </c:pt>
                <c:pt idx="254">
                  <c:v>38826</c:v>
                </c:pt>
                <c:pt idx="255">
                  <c:v>38827</c:v>
                </c:pt>
                <c:pt idx="256">
                  <c:v>38828</c:v>
                </c:pt>
                <c:pt idx="257">
                  <c:v>38829</c:v>
                </c:pt>
                <c:pt idx="258">
                  <c:v>38829</c:v>
                </c:pt>
                <c:pt idx="259">
                  <c:v>38829</c:v>
                </c:pt>
                <c:pt idx="260">
                  <c:v>38829</c:v>
                </c:pt>
                <c:pt idx="261">
                  <c:v>38830</c:v>
                </c:pt>
                <c:pt idx="262">
                  <c:v>38830</c:v>
                </c:pt>
                <c:pt idx="263">
                  <c:v>38831</c:v>
                </c:pt>
                <c:pt idx="264">
                  <c:v>38831</c:v>
                </c:pt>
                <c:pt idx="265">
                  <c:v>38832</c:v>
                </c:pt>
                <c:pt idx="266">
                  <c:v>38833</c:v>
                </c:pt>
                <c:pt idx="267">
                  <c:v>38833</c:v>
                </c:pt>
                <c:pt idx="268">
                  <c:v>38834</c:v>
                </c:pt>
                <c:pt idx="269">
                  <c:v>38834</c:v>
                </c:pt>
                <c:pt idx="270">
                  <c:v>38834</c:v>
                </c:pt>
                <c:pt idx="271">
                  <c:v>38834</c:v>
                </c:pt>
                <c:pt idx="272">
                  <c:v>38835</c:v>
                </c:pt>
                <c:pt idx="273">
                  <c:v>38835</c:v>
                </c:pt>
                <c:pt idx="274">
                  <c:v>38836</c:v>
                </c:pt>
                <c:pt idx="275">
                  <c:v>38836</c:v>
                </c:pt>
                <c:pt idx="276">
                  <c:v>38837</c:v>
                </c:pt>
                <c:pt idx="277">
                  <c:v>38837</c:v>
                </c:pt>
                <c:pt idx="278">
                  <c:v>38838</c:v>
                </c:pt>
                <c:pt idx="279">
                  <c:v>38838</c:v>
                </c:pt>
                <c:pt idx="280">
                  <c:v>38840</c:v>
                </c:pt>
                <c:pt idx="281">
                  <c:v>38840</c:v>
                </c:pt>
                <c:pt idx="282">
                  <c:v>38840</c:v>
                </c:pt>
                <c:pt idx="283">
                  <c:v>38840</c:v>
                </c:pt>
                <c:pt idx="284">
                  <c:v>38841</c:v>
                </c:pt>
                <c:pt idx="285">
                  <c:v>38841</c:v>
                </c:pt>
                <c:pt idx="286">
                  <c:v>38842</c:v>
                </c:pt>
                <c:pt idx="287">
                  <c:v>38842</c:v>
                </c:pt>
                <c:pt idx="288">
                  <c:v>38843</c:v>
                </c:pt>
                <c:pt idx="289">
                  <c:v>38844</c:v>
                </c:pt>
                <c:pt idx="290">
                  <c:v>38844</c:v>
                </c:pt>
                <c:pt idx="291">
                  <c:v>38846</c:v>
                </c:pt>
                <c:pt idx="292">
                  <c:v>38846</c:v>
                </c:pt>
                <c:pt idx="293">
                  <c:v>38847</c:v>
                </c:pt>
                <c:pt idx="294">
                  <c:v>38848</c:v>
                </c:pt>
                <c:pt idx="295">
                  <c:v>38849</c:v>
                </c:pt>
                <c:pt idx="296">
                  <c:v>38849</c:v>
                </c:pt>
                <c:pt idx="297">
                  <c:v>38850</c:v>
                </c:pt>
                <c:pt idx="298">
                  <c:v>38850</c:v>
                </c:pt>
                <c:pt idx="299">
                  <c:v>38850</c:v>
                </c:pt>
                <c:pt idx="300">
                  <c:v>38851</c:v>
                </c:pt>
                <c:pt idx="301">
                  <c:v>38851</c:v>
                </c:pt>
                <c:pt idx="302">
                  <c:v>38851</c:v>
                </c:pt>
                <c:pt idx="303">
                  <c:v>38851</c:v>
                </c:pt>
                <c:pt idx="304">
                  <c:v>38854</c:v>
                </c:pt>
                <c:pt idx="305">
                  <c:v>38855</c:v>
                </c:pt>
                <c:pt idx="306">
                  <c:v>38855</c:v>
                </c:pt>
                <c:pt idx="307">
                  <c:v>38856</c:v>
                </c:pt>
                <c:pt idx="308">
                  <c:v>38856</c:v>
                </c:pt>
                <c:pt idx="309">
                  <c:v>38856</c:v>
                </c:pt>
                <c:pt idx="310">
                  <c:v>38857</c:v>
                </c:pt>
                <c:pt idx="311">
                  <c:v>38857</c:v>
                </c:pt>
                <c:pt idx="312">
                  <c:v>38857</c:v>
                </c:pt>
                <c:pt idx="313">
                  <c:v>38858</c:v>
                </c:pt>
                <c:pt idx="314">
                  <c:v>38860</c:v>
                </c:pt>
                <c:pt idx="315">
                  <c:v>38860</c:v>
                </c:pt>
                <c:pt idx="316">
                  <c:v>38861</c:v>
                </c:pt>
                <c:pt idx="317">
                  <c:v>38862</c:v>
                </c:pt>
                <c:pt idx="318">
                  <c:v>38862</c:v>
                </c:pt>
                <c:pt idx="319">
                  <c:v>38863</c:v>
                </c:pt>
                <c:pt idx="320">
                  <c:v>38863</c:v>
                </c:pt>
                <c:pt idx="321">
                  <c:v>38864</c:v>
                </c:pt>
                <c:pt idx="322">
                  <c:v>38865</c:v>
                </c:pt>
                <c:pt idx="323">
                  <c:v>38865</c:v>
                </c:pt>
                <c:pt idx="324">
                  <c:v>38866</c:v>
                </c:pt>
                <c:pt idx="325">
                  <c:v>38868</c:v>
                </c:pt>
                <c:pt idx="326">
                  <c:v>38868</c:v>
                </c:pt>
                <c:pt idx="327">
                  <c:v>38868</c:v>
                </c:pt>
                <c:pt idx="328">
                  <c:v>38869</c:v>
                </c:pt>
                <c:pt idx="329">
                  <c:v>38870</c:v>
                </c:pt>
                <c:pt idx="330">
                  <c:v>38870</c:v>
                </c:pt>
                <c:pt idx="331">
                  <c:v>38870</c:v>
                </c:pt>
                <c:pt idx="332">
                  <c:v>38871</c:v>
                </c:pt>
                <c:pt idx="333">
                  <c:v>38871</c:v>
                </c:pt>
                <c:pt idx="334">
                  <c:v>38871</c:v>
                </c:pt>
                <c:pt idx="335">
                  <c:v>38871</c:v>
                </c:pt>
                <c:pt idx="336">
                  <c:v>38873</c:v>
                </c:pt>
                <c:pt idx="337">
                  <c:v>38874</c:v>
                </c:pt>
                <c:pt idx="338">
                  <c:v>38875</c:v>
                </c:pt>
                <c:pt idx="339">
                  <c:v>38875</c:v>
                </c:pt>
                <c:pt idx="340">
                  <c:v>38876</c:v>
                </c:pt>
                <c:pt idx="341">
                  <c:v>38876</c:v>
                </c:pt>
                <c:pt idx="342">
                  <c:v>38876</c:v>
                </c:pt>
                <c:pt idx="343">
                  <c:v>38877</c:v>
                </c:pt>
                <c:pt idx="344">
                  <c:v>38878</c:v>
                </c:pt>
                <c:pt idx="345">
                  <c:v>38878</c:v>
                </c:pt>
                <c:pt idx="346">
                  <c:v>38879</c:v>
                </c:pt>
                <c:pt idx="347">
                  <c:v>38879</c:v>
                </c:pt>
                <c:pt idx="348">
                  <c:v>38881</c:v>
                </c:pt>
                <c:pt idx="349">
                  <c:v>38882</c:v>
                </c:pt>
                <c:pt idx="350">
                  <c:v>38883</c:v>
                </c:pt>
                <c:pt idx="351">
                  <c:v>38883</c:v>
                </c:pt>
                <c:pt idx="352">
                  <c:v>38883</c:v>
                </c:pt>
                <c:pt idx="353">
                  <c:v>38884</c:v>
                </c:pt>
                <c:pt idx="354">
                  <c:v>38885</c:v>
                </c:pt>
                <c:pt idx="355">
                  <c:v>38885</c:v>
                </c:pt>
                <c:pt idx="356">
                  <c:v>38885</c:v>
                </c:pt>
                <c:pt idx="357">
                  <c:v>38886</c:v>
                </c:pt>
                <c:pt idx="358">
                  <c:v>38888</c:v>
                </c:pt>
                <c:pt idx="359">
                  <c:v>38889</c:v>
                </c:pt>
                <c:pt idx="360">
                  <c:v>38889</c:v>
                </c:pt>
                <c:pt idx="361">
                  <c:v>38892</c:v>
                </c:pt>
                <c:pt idx="362">
                  <c:v>38892</c:v>
                </c:pt>
                <c:pt idx="363">
                  <c:v>38893</c:v>
                </c:pt>
                <c:pt idx="364">
                  <c:v>38895</c:v>
                </c:pt>
                <c:pt idx="365">
                  <c:v>38896</c:v>
                </c:pt>
                <c:pt idx="366">
                  <c:v>38897</c:v>
                </c:pt>
                <c:pt idx="367">
                  <c:v>38898</c:v>
                </c:pt>
                <c:pt idx="368">
                  <c:v>38899</c:v>
                </c:pt>
                <c:pt idx="369">
                  <c:v>38900</c:v>
                </c:pt>
                <c:pt idx="370">
                  <c:v>38900</c:v>
                </c:pt>
                <c:pt idx="371">
                  <c:v>38901</c:v>
                </c:pt>
                <c:pt idx="372">
                  <c:v>38903</c:v>
                </c:pt>
                <c:pt idx="373">
                  <c:v>38903</c:v>
                </c:pt>
                <c:pt idx="374">
                  <c:v>38904</c:v>
                </c:pt>
                <c:pt idx="375">
                  <c:v>38906</c:v>
                </c:pt>
                <c:pt idx="376">
                  <c:v>38906</c:v>
                </c:pt>
                <c:pt idx="377">
                  <c:v>38907</c:v>
                </c:pt>
                <c:pt idx="378">
                  <c:v>38907</c:v>
                </c:pt>
                <c:pt idx="379">
                  <c:v>38907</c:v>
                </c:pt>
                <c:pt idx="380">
                  <c:v>38907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38913</c:v>
                </c:pt>
                <c:pt idx="386">
                  <c:v>38913</c:v>
                </c:pt>
                <c:pt idx="387">
                  <c:v>38913</c:v>
                </c:pt>
                <c:pt idx="388">
                  <c:v>38913</c:v>
                </c:pt>
                <c:pt idx="389">
                  <c:v>38914</c:v>
                </c:pt>
                <c:pt idx="390">
                  <c:v>38914</c:v>
                </c:pt>
                <c:pt idx="391">
                  <c:v>38914</c:v>
                </c:pt>
                <c:pt idx="392">
                  <c:v>38914</c:v>
                </c:pt>
                <c:pt idx="393">
                  <c:v>38916</c:v>
                </c:pt>
                <c:pt idx="394">
                  <c:v>38916</c:v>
                </c:pt>
                <c:pt idx="395">
                  <c:v>38917</c:v>
                </c:pt>
              </c:strCache>
            </c:strRef>
          </c:cat>
          <c:val>
            <c:numRef>
              <c:f>'2005 Input'!$J$6:$J$512</c:f>
              <c:numCache>
                <c:ptCount val="507"/>
                <c:pt idx="0">
                  <c:v>-5</c:v>
                </c:pt>
                <c:pt idx="1">
                  <c:v>16</c:v>
                </c:pt>
                <c:pt idx="2">
                  <c:v>14</c:v>
                </c:pt>
                <c:pt idx="3">
                  <c:v>10</c:v>
                </c:pt>
                <c:pt idx="4">
                  <c:v>6</c:v>
                </c:pt>
                <c:pt idx="5">
                  <c:v>26</c:v>
                </c:pt>
                <c:pt idx="6">
                  <c:v>20</c:v>
                </c:pt>
                <c:pt idx="7">
                  <c:v>38</c:v>
                </c:pt>
                <c:pt idx="8">
                  <c:v>54</c:v>
                </c:pt>
                <c:pt idx="9">
                  <c:v>50</c:v>
                </c:pt>
                <c:pt idx="10">
                  <c:v>47</c:v>
                </c:pt>
                <c:pt idx="11">
                  <c:v>44</c:v>
                </c:pt>
                <c:pt idx="12">
                  <c:v>44.8</c:v>
                </c:pt>
                <c:pt idx="13">
                  <c:v>42.8</c:v>
                </c:pt>
                <c:pt idx="14">
                  <c:v>56.12</c:v>
                </c:pt>
                <c:pt idx="15">
                  <c:v>69.62</c:v>
                </c:pt>
                <c:pt idx="16">
                  <c:v>65.62</c:v>
                </c:pt>
                <c:pt idx="17">
                  <c:v>61.620000000000005</c:v>
                </c:pt>
                <c:pt idx="18">
                  <c:v>57.620000000000005</c:v>
                </c:pt>
                <c:pt idx="19">
                  <c:v>52.620000000000005</c:v>
                </c:pt>
                <c:pt idx="20">
                  <c:v>63.120000000000005</c:v>
                </c:pt>
                <c:pt idx="21">
                  <c:v>73.12</c:v>
                </c:pt>
                <c:pt idx="22">
                  <c:v>105.52000000000001</c:v>
                </c:pt>
                <c:pt idx="23">
                  <c:v>97.52000000000001</c:v>
                </c:pt>
                <c:pt idx="24">
                  <c:v>91.52000000000001</c:v>
                </c:pt>
                <c:pt idx="25">
                  <c:v>86.52000000000001</c:v>
                </c:pt>
                <c:pt idx="26">
                  <c:v>105.72000000000001</c:v>
                </c:pt>
                <c:pt idx="27">
                  <c:v>101.72000000000001</c:v>
                </c:pt>
                <c:pt idx="28">
                  <c:v>98.72000000000001</c:v>
                </c:pt>
                <c:pt idx="29">
                  <c:v>95.72000000000001</c:v>
                </c:pt>
                <c:pt idx="30">
                  <c:v>115.72000000000001</c:v>
                </c:pt>
                <c:pt idx="31">
                  <c:v>111.72000000000001</c:v>
                </c:pt>
                <c:pt idx="32">
                  <c:v>108.72000000000001</c:v>
                </c:pt>
                <c:pt idx="33">
                  <c:v>102.72000000000001</c:v>
                </c:pt>
                <c:pt idx="34">
                  <c:v>100.72000000000001</c:v>
                </c:pt>
                <c:pt idx="35">
                  <c:v>97.72000000000001</c:v>
                </c:pt>
                <c:pt idx="36">
                  <c:v>94.72000000000001</c:v>
                </c:pt>
                <c:pt idx="37">
                  <c:v>86.72000000000001</c:v>
                </c:pt>
                <c:pt idx="38">
                  <c:v>109.22000000000001</c:v>
                </c:pt>
                <c:pt idx="39">
                  <c:v>101.22000000000001</c:v>
                </c:pt>
                <c:pt idx="40">
                  <c:v>104.97000000000001</c:v>
                </c:pt>
                <c:pt idx="41">
                  <c:v>100.97000000000001</c:v>
                </c:pt>
                <c:pt idx="42">
                  <c:v>138.47000000000003</c:v>
                </c:pt>
                <c:pt idx="43">
                  <c:v>134.47000000000003</c:v>
                </c:pt>
                <c:pt idx="44">
                  <c:v>143.47000000000003</c:v>
                </c:pt>
                <c:pt idx="45">
                  <c:v>139.47000000000003</c:v>
                </c:pt>
                <c:pt idx="46">
                  <c:v>133.47000000000003</c:v>
                </c:pt>
                <c:pt idx="47">
                  <c:v>143.47000000000003</c:v>
                </c:pt>
                <c:pt idx="48">
                  <c:v>141.47000000000003</c:v>
                </c:pt>
                <c:pt idx="49">
                  <c:v>139.47000000000003</c:v>
                </c:pt>
                <c:pt idx="50">
                  <c:v>153.47000000000003</c:v>
                </c:pt>
                <c:pt idx="51">
                  <c:v>160.47000000000003</c:v>
                </c:pt>
                <c:pt idx="52">
                  <c:v>156.47000000000003</c:v>
                </c:pt>
                <c:pt idx="53">
                  <c:v>176.47000000000003</c:v>
                </c:pt>
                <c:pt idx="54">
                  <c:v>170.47000000000003</c:v>
                </c:pt>
                <c:pt idx="55">
                  <c:v>162.47000000000003</c:v>
                </c:pt>
                <c:pt idx="56">
                  <c:v>156.47000000000003</c:v>
                </c:pt>
                <c:pt idx="57">
                  <c:v>155.47000000000003</c:v>
                </c:pt>
                <c:pt idx="58">
                  <c:v>185.47000000000003</c:v>
                </c:pt>
                <c:pt idx="59">
                  <c:v>180.47000000000003</c:v>
                </c:pt>
                <c:pt idx="60">
                  <c:v>178.47000000000003</c:v>
                </c:pt>
                <c:pt idx="61">
                  <c:v>174.47000000000003</c:v>
                </c:pt>
                <c:pt idx="62">
                  <c:v>169.47000000000003</c:v>
                </c:pt>
                <c:pt idx="63">
                  <c:v>164.47000000000003</c:v>
                </c:pt>
                <c:pt idx="64">
                  <c:v>162.47000000000003</c:v>
                </c:pt>
                <c:pt idx="65">
                  <c:v>161.67000000000002</c:v>
                </c:pt>
                <c:pt idx="66">
                  <c:v>173.67000000000002</c:v>
                </c:pt>
                <c:pt idx="67">
                  <c:v>165.67000000000002</c:v>
                </c:pt>
                <c:pt idx="68">
                  <c:v>157.67000000000002</c:v>
                </c:pt>
                <c:pt idx="69">
                  <c:v>153.67000000000002</c:v>
                </c:pt>
                <c:pt idx="70">
                  <c:v>149.67000000000002</c:v>
                </c:pt>
                <c:pt idx="71">
                  <c:v>163.17000000000002</c:v>
                </c:pt>
                <c:pt idx="72">
                  <c:v>157.17000000000002</c:v>
                </c:pt>
                <c:pt idx="73">
                  <c:v>156.17000000000002</c:v>
                </c:pt>
                <c:pt idx="74">
                  <c:v>150.17000000000002</c:v>
                </c:pt>
                <c:pt idx="75">
                  <c:v>150.97000000000003</c:v>
                </c:pt>
                <c:pt idx="76">
                  <c:v>165.97000000000003</c:v>
                </c:pt>
                <c:pt idx="77">
                  <c:v>161.97000000000003</c:v>
                </c:pt>
                <c:pt idx="78">
                  <c:v>155.97000000000003</c:v>
                </c:pt>
                <c:pt idx="79">
                  <c:v>172.77000000000004</c:v>
                </c:pt>
                <c:pt idx="80">
                  <c:v>170.77000000000004</c:v>
                </c:pt>
                <c:pt idx="81">
                  <c:v>179.77000000000004</c:v>
                </c:pt>
                <c:pt idx="82">
                  <c:v>171.77000000000004</c:v>
                </c:pt>
                <c:pt idx="83">
                  <c:v>163.77000000000004</c:v>
                </c:pt>
                <c:pt idx="84">
                  <c:v>159.77000000000004</c:v>
                </c:pt>
                <c:pt idx="85">
                  <c:v>153.77000000000004</c:v>
                </c:pt>
                <c:pt idx="86">
                  <c:v>165.77000000000004</c:v>
                </c:pt>
                <c:pt idx="87">
                  <c:v>157.77000000000004</c:v>
                </c:pt>
                <c:pt idx="88">
                  <c:v>171.27000000000004</c:v>
                </c:pt>
                <c:pt idx="89">
                  <c:v>167.27000000000004</c:v>
                </c:pt>
                <c:pt idx="90">
                  <c:v>163.27000000000004</c:v>
                </c:pt>
                <c:pt idx="91">
                  <c:v>161.27000000000004</c:v>
                </c:pt>
                <c:pt idx="92">
                  <c:v>160.67000000000004</c:v>
                </c:pt>
                <c:pt idx="93">
                  <c:v>157.67000000000004</c:v>
                </c:pt>
                <c:pt idx="94">
                  <c:v>151.67000000000004</c:v>
                </c:pt>
                <c:pt idx="95">
                  <c:v>143.67000000000004</c:v>
                </c:pt>
                <c:pt idx="96">
                  <c:v>135.67000000000004</c:v>
                </c:pt>
                <c:pt idx="97">
                  <c:v>129.67000000000004</c:v>
                </c:pt>
                <c:pt idx="98">
                  <c:v>123.67000000000004</c:v>
                </c:pt>
                <c:pt idx="99">
                  <c:v>119.67000000000004</c:v>
                </c:pt>
                <c:pt idx="100">
                  <c:v>136.33500000000004</c:v>
                </c:pt>
                <c:pt idx="101">
                  <c:v>132.33500000000004</c:v>
                </c:pt>
                <c:pt idx="102">
                  <c:v>127.33500000000004</c:v>
                </c:pt>
                <c:pt idx="103">
                  <c:v>123.33500000000004</c:v>
                </c:pt>
                <c:pt idx="104">
                  <c:v>116.33500000000004</c:v>
                </c:pt>
                <c:pt idx="105">
                  <c:v>115.73500000000004</c:v>
                </c:pt>
                <c:pt idx="106">
                  <c:v>113.73500000000004</c:v>
                </c:pt>
                <c:pt idx="107">
                  <c:v>107.73500000000004</c:v>
                </c:pt>
                <c:pt idx="108">
                  <c:v>103.73500000000004</c:v>
                </c:pt>
                <c:pt idx="109">
                  <c:v>101.73500000000004</c:v>
                </c:pt>
                <c:pt idx="110">
                  <c:v>94.73500000000004</c:v>
                </c:pt>
                <c:pt idx="111">
                  <c:v>90.73500000000004</c:v>
                </c:pt>
                <c:pt idx="112">
                  <c:v>101.23500000000004</c:v>
                </c:pt>
                <c:pt idx="113">
                  <c:v>95.23500000000004</c:v>
                </c:pt>
                <c:pt idx="114">
                  <c:v>86.23500000000004</c:v>
                </c:pt>
                <c:pt idx="115">
                  <c:v>103.11000000000004</c:v>
                </c:pt>
                <c:pt idx="116">
                  <c:v>104.31000000000004</c:v>
                </c:pt>
                <c:pt idx="117">
                  <c:v>111.81000000000004</c:v>
                </c:pt>
                <c:pt idx="118">
                  <c:v>106.81000000000004</c:v>
                </c:pt>
                <c:pt idx="119">
                  <c:v>98.81000000000004</c:v>
                </c:pt>
                <c:pt idx="120">
                  <c:v>106.31000000000004</c:v>
                </c:pt>
                <c:pt idx="121">
                  <c:v>102.31000000000004</c:v>
                </c:pt>
                <c:pt idx="122">
                  <c:v>99.31000000000004</c:v>
                </c:pt>
                <c:pt idx="123">
                  <c:v>93.31000000000004</c:v>
                </c:pt>
                <c:pt idx="124">
                  <c:v>83.31000000000004</c:v>
                </c:pt>
                <c:pt idx="125">
                  <c:v>79.31000000000004</c:v>
                </c:pt>
                <c:pt idx="126">
                  <c:v>73.31000000000004</c:v>
                </c:pt>
                <c:pt idx="127">
                  <c:v>65.31000000000004</c:v>
                </c:pt>
                <c:pt idx="128">
                  <c:v>74.68500000000004</c:v>
                </c:pt>
                <c:pt idx="129">
                  <c:v>87.18500000000004</c:v>
                </c:pt>
                <c:pt idx="130">
                  <c:v>105.30500000000005</c:v>
                </c:pt>
                <c:pt idx="131">
                  <c:v>97.30500000000005</c:v>
                </c:pt>
                <c:pt idx="132">
                  <c:v>92.30500000000005</c:v>
                </c:pt>
                <c:pt idx="133">
                  <c:v>87.30500000000005</c:v>
                </c:pt>
                <c:pt idx="134">
                  <c:v>85.30500000000005</c:v>
                </c:pt>
                <c:pt idx="135">
                  <c:v>80.30500000000005</c:v>
                </c:pt>
                <c:pt idx="136">
                  <c:v>74.30500000000005</c:v>
                </c:pt>
                <c:pt idx="137">
                  <c:v>84.30500000000005</c:v>
                </c:pt>
                <c:pt idx="138">
                  <c:v>92.55500000000005</c:v>
                </c:pt>
                <c:pt idx="139">
                  <c:v>113.05500000000005</c:v>
                </c:pt>
                <c:pt idx="140">
                  <c:v>127.45500000000004</c:v>
                </c:pt>
                <c:pt idx="141">
                  <c:v>123.45500000000004</c:v>
                </c:pt>
                <c:pt idx="142">
                  <c:v>117.45500000000004</c:v>
                </c:pt>
                <c:pt idx="143">
                  <c:v>113.45500000000004</c:v>
                </c:pt>
                <c:pt idx="144">
                  <c:v>119.45500000000004</c:v>
                </c:pt>
                <c:pt idx="145">
                  <c:v>115.45500000000004</c:v>
                </c:pt>
                <c:pt idx="146">
                  <c:v>113.45500000000004</c:v>
                </c:pt>
                <c:pt idx="147">
                  <c:v>121.64500000000004</c:v>
                </c:pt>
                <c:pt idx="148">
                  <c:v>121.34500000000004</c:v>
                </c:pt>
                <c:pt idx="149">
                  <c:v>121.94500000000004</c:v>
                </c:pt>
                <c:pt idx="150">
                  <c:v>117.94500000000004</c:v>
                </c:pt>
                <c:pt idx="151">
                  <c:v>115.94500000000004</c:v>
                </c:pt>
                <c:pt idx="152">
                  <c:v>114.44500000000004</c:v>
                </c:pt>
                <c:pt idx="153">
                  <c:v>117.44500000000004</c:v>
                </c:pt>
                <c:pt idx="154">
                  <c:v>115.44500000000004</c:v>
                </c:pt>
                <c:pt idx="155">
                  <c:v>117.32000000000004</c:v>
                </c:pt>
                <c:pt idx="156">
                  <c:v>115.32000000000004</c:v>
                </c:pt>
                <c:pt idx="157">
                  <c:v>109.32000000000004</c:v>
                </c:pt>
                <c:pt idx="158">
                  <c:v>121.32000000000004</c:v>
                </c:pt>
                <c:pt idx="159">
                  <c:v>129.32000000000005</c:v>
                </c:pt>
                <c:pt idx="160">
                  <c:v>125.32000000000005</c:v>
                </c:pt>
                <c:pt idx="161">
                  <c:v>123.32000000000005</c:v>
                </c:pt>
                <c:pt idx="162">
                  <c:v>117.32000000000005</c:v>
                </c:pt>
                <c:pt idx="163">
                  <c:v>124.32000000000005</c:v>
                </c:pt>
                <c:pt idx="164">
                  <c:v>120.32000000000005</c:v>
                </c:pt>
                <c:pt idx="165">
                  <c:v>118.32000000000005</c:v>
                </c:pt>
                <c:pt idx="166">
                  <c:v>126.44500000000005</c:v>
                </c:pt>
                <c:pt idx="167">
                  <c:v>132.44500000000005</c:v>
                </c:pt>
                <c:pt idx="168">
                  <c:v>146.19500000000005</c:v>
                </c:pt>
                <c:pt idx="169">
                  <c:v>158.19500000000005</c:v>
                </c:pt>
                <c:pt idx="170">
                  <c:v>168.69500000000005</c:v>
                </c:pt>
                <c:pt idx="171">
                  <c:v>178.68500000000006</c:v>
                </c:pt>
                <c:pt idx="172">
                  <c:v>335.845</c:v>
                </c:pt>
                <c:pt idx="173">
                  <c:v>330.845</c:v>
                </c:pt>
                <c:pt idx="174">
                  <c:v>325.845</c:v>
                </c:pt>
                <c:pt idx="175">
                  <c:v>321.845</c:v>
                </c:pt>
                <c:pt idx="176">
                  <c:v>331.44500000000005</c:v>
                </c:pt>
                <c:pt idx="177">
                  <c:v>331.845</c:v>
                </c:pt>
                <c:pt idx="178">
                  <c:v>333.805</c:v>
                </c:pt>
                <c:pt idx="179">
                  <c:v>347.305</c:v>
                </c:pt>
                <c:pt idx="180">
                  <c:v>343.305</c:v>
                </c:pt>
                <c:pt idx="181">
                  <c:v>342.305</c:v>
                </c:pt>
                <c:pt idx="182">
                  <c:v>336.305</c:v>
                </c:pt>
                <c:pt idx="183">
                  <c:v>347.105</c:v>
                </c:pt>
                <c:pt idx="184">
                  <c:v>341.105</c:v>
                </c:pt>
                <c:pt idx="185">
                  <c:v>341.105</c:v>
                </c:pt>
                <c:pt idx="186">
                  <c:v>349.105</c:v>
                </c:pt>
                <c:pt idx="187">
                  <c:v>346.105</c:v>
                </c:pt>
                <c:pt idx="188">
                  <c:v>341.105</c:v>
                </c:pt>
                <c:pt idx="189">
                  <c:v>337.105</c:v>
                </c:pt>
                <c:pt idx="190">
                  <c:v>335.105</c:v>
                </c:pt>
                <c:pt idx="191">
                  <c:v>336.105</c:v>
                </c:pt>
                <c:pt idx="192">
                  <c:v>332.105</c:v>
                </c:pt>
                <c:pt idx="193">
                  <c:v>342.105</c:v>
                </c:pt>
                <c:pt idx="194">
                  <c:v>339.105</c:v>
                </c:pt>
                <c:pt idx="195">
                  <c:v>338.105</c:v>
                </c:pt>
                <c:pt idx="196">
                  <c:v>334.105</c:v>
                </c:pt>
                <c:pt idx="197">
                  <c:v>343.105</c:v>
                </c:pt>
                <c:pt idx="198">
                  <c:v>339.105</c:v>
                </c:pt>
                <c:pt idx="199">
                  <c:v>343.605</c:v>
                </c:pt>
                <c:pt idx="200">
                  <c:v>339.605</c:v>
                </c:pt>
                <c:pt idx="201">
                  <c:v>333.605</c:v>
                </c:pt>
                <c:pt idx="202">
                  <c:v>329.605</c:v>
                </c:pt>
                <c:pt idx="203">
                  <c:v>324.605</c:v>
                </c:pt>
                <c:pt idx="204">
                  <c:v>320.605</c:v>
                </c:pt>
                <c:pt idx="205">
                  <c:v>331.105</c:v>
                </c:pt>
                <c:pt idx="206">
                  <c:v>342.355</c:v>
                </c:pt>
                <c:pt idx="207">
                  <c:v>338.355</c:v>
                </c:pt>
                <c:pt idx="208">
                  <c:v>333.355</c:v>
                </c:pt>
                <c:pt idx="209">
                  <c:v>332.95500000000004</c:v>
                </c:pt>
                <c:pt idx="210">
                  <c:v>328.95500000000004</c:v>
                </c:pt>
                <c:pt idx="211">
                  <c:v>322.95500000000004</c:v>
                </c:pt>
                <c:pt idx="212">
                  <c:v>322.75500000000005</c:v>
                </c:pt>
                <c:pt idx="213">
                  <c:v>335.13000000000005</c:v>
                </c:pt>
                <c:pt idx="214">
                  <c:v>334.7300000000001</c:v>
                </c:pt>
                <c:pt idx="215">
                  <c:v>330.7300000000001</c:v>
                </c:pt>
                <c:pt idx="216">
                  <c:v>328.7300000000001</c:v>
                </c:pt>
                <c:pt idx="217">
                  <c:v>325.7300000000001</c:v>
                </c:pt>
                <c:pt idx="218">
                  <c:v>333.2300000000001</c:v>
                </c:pt>
                <c:pt idx="219">
                  <c:v>338.4800000000001</c:v>
                </c:pt>
                <c:pt idx="220">
                  <c:v>348.1050000000001</c:v>
                </c:pt>
                <c:pt idx="221">
                  <c:v>344.1050000000001</c:v>
                </c:pt>
                <c:pt idx="222">
                  <c:v>341.1050000000001</c:v>
                </c:pt>
                <c:pt idx="223">
                  <c:v>332.1050000000001</c:v>
                </c:pt>
                <c:pt idx="224">
                  <c:v>343.4800000000001</c:v>
                </c:pt>
                <c:pt idx="225">
                  <c:v>355.9800000000001</c:v>
                </c:pt>
                <c:pt idx="226">
                  <c:v>352.9800000000001</c:v>
                </c:pt>
                <c:pt idx="227">
                  <c:v>344.9800000000001</c:v>
                </c:pt>
                <c:pt idx="228">
                  <c:v>338.9800000000001</c:v>
                </c:pt>
                <c:pt idx="229">
                  <c:v>332.9800000000001</c:v>
                </c:pt>
                <c:pt idx="230">
                  <c:v>328.9800000000001</c:v>
                </c:pt>
                <c:pt idx="231">
                  <c:v>318.9800000000001</c:v>
                </c:pt>
                <c:pt idx="232">
                  <c:v>324.9800000000001</c:v>
                </c:pt>
                <c:pt idx="233">
                  <c:v>336.9800000000001</c:v>
                </c:pt>
                <c:pt idx="234">
                  <c:v>333.9800000000001</c:v>
                </c:pt>
                <c:pt idx="235">
                  <c:v>344.9800000000001</c:v>
                </c:pt>
                <c:pt idx="236">
                  <c:v>346.5800000000001</c:v>
                </c:pt>
                <c:pt idx="237">
                  <c:v>342.5800000000001</c:v>
                </c:pt>
                <c:pt idx="238">
                  <c:v>356.0800000000001</c:v>
                </c:pt>
                <c:pt idx="239">
                  <c:v>353.0800000000001</c:v>
                </c:pt>
                <c:pt idx="240">
                  <c:v>350.0800000000001</c:v>
                </c:pt>
                <c:pt idx="241">
                  <c:v>346.0800000000001</c:v>
                </c:pt>
                <c:pt idx="242">
                  <c:v>347.2800000000001</c:v>
                </c:pt>
                <c:pt idx="243">
                  <c:v>363.2800000000001</c:v>
                </c:pt>
                <c:pt idx="244">
                  <c:v>359.2800000000001</c:v>
                </c:pt>
                <c:pt idx="245">
                  <c:v>353.2800000000001</c:v>
                </c:pt>
                <c:pt idx="246">
                  <c:v>366.4800000000001</c:v>
                </c:pt>
                <c:pt idx="247">
                  <c:v>362.4800000000001</c:v>
                </c:pt>
                <c:pt idx="248">
                  <c:v>362.0800000000001</c:v>
                </c:pt>
                <c:pt idx="249">
                  <c:v>377.0800000000001</c:v>
                </c:pt>
                <c:pt idx="250">
                  <c:v>373.0800000000001</c:v>
                </c:pt>
                <c:pt idx="251">
                  <c:v>369.0800000000001</c:v>
                </c:pt>
                <c:pt idx="252">
                  <c:v>367.0800000000001</c:v>
                </c:pt>
                <c:pt idx="253">
                  <c:v>379.0800000000001</c:v>
                </c:pt>
                <c:pt idx="254">
                  <c:v>373.0800000000001</c:v>
                </c:pt>
                <c:pt idx="255">
                  <c:v>367.0800000000001</c:v>
                </c:pt>
                <c:pt idx="256">
                  <c:v>361.0800000000001</c:v>
                </c:pt>
                <c:pt idx="257">
                  <c:v>357.0800000000001</c:v>
                </c:pt>
                <c:pt idx="258">
                  <c:v>354.0800000000001</c:v>
                </c:pt>
                <c:pt idx="259">
                  <c:v>362.0800000000001</c:v>
                </c:pt>
                <c:pt idx="260">
                  <c:v>358.0800000000001</c:v>
                </c:pt>
                <c:pt idx="261">
                  <c:v>351.0800000000001</c:v>
                </c:pt>
                <c:pt idx="262">
                  <c:v>349.0800000000001</c:v>
                </c:pt>
                <c:pt idx="263">
                  <c:v>344.0800000000001</c:v>
                </c:pt>
                <c:pt idx="264">
                  <c:v>355.0800000000001</c:v>
                </c:pt>
                <c:pt idx="265">
                  <c:v>366.3300000000001</c:v>
                </c:pt>
                <c:pt idx="266">
                  <c:v>358.3300000000001</c:v>
                </c:pt>
                <c:pt idx="267">
                  <c:v>357.3300000000001</c:v>
                </c:pt>
                <c:pt idx="268">
                  <c:v>356.9300000000001</c:v>
                </c:pt>
                <c:pt idx="269">
                  <c:v>353.9300000000001</c:v>
                </c:pt>
                <c:pt idx="270">
                  <c:v>362.9300000000001</c:v>
                </c:pt>
                <c:pt idx="271">
                  <c:v>358.9300000000001</c:v>
                </c:pt>
                <c:pt idx="272">
                  <c:v>352.9300000000001</c:v>
                </c:pt>
                <c:pt idx="273">
                  <c:v>352.53000000000014</c:v>
                </c:pt>
                <c:pt idx="274">
                  <c:v>348.53000000000014</c:v>
                </c:pt>
                <c:pt idx="275">
                  <c:v>342.53000000000014</c:v>
                </c:pt>
                <c:pt idx="276">
                  <c:v>337.53000000000014</c:v>
                </c:pt>
                <c:pt idx="277">
                  <c:v>333.53000000000014</c:v>
                </c:pt>
                <c:pt idx="278">
                  <c:v>327.53000000000014</c:v>
                </c:pt>
                <c:pt idx="279">
                  <c:v>324.53000000000014</c:v>
                </c:pt>
                <c:pt idx="280">
                  <c:v>321.53000000000014</c:v>
                </c:pt>
                <c:pt idx="281">
                  <c:v>318.53000000000014</c:v>
                </c:pt>
                <c:pt idx="282">
                  <c:v>315.53000000000014</c:v>
                </c:pt>
                <c:pt idx="283">
                  <c:v>311.53000000000014</c:v>
                </c:pt>
                <c:pt idx="284">
                  <c:v>325.9300000000001</c:v>
                </c:pt>
                <c:pt idx="285">
                  <c:v>323.9300000000001</c:v>
                </c:pt>
                <c:pt idx="286">
                  <c:v>317.9300000000001</c:v>
                </c:pt>
                <c:pt idx="287">
                  <c:v>313.9300000000001</c:v>
                </c:pt>
                <c:pt idx="288">
                  <c:v>309.9300000000001</c:v>
                </c:pt>
                <c:pt idx="289">
                  <c:v>326.1300000000001</c:v>
                </c:pt>
                <c:pt idx="290">
                  <c:v>327.1300000000001</c:v>
                </c:pt>
                <c:pt idx="291">
                  <c:v>337.1300000000001</c:v>
                </c:pt>
                <c:pt idx="292">
                  <c:v>338.73000000000013</c:v>
                </c:pt>
                <c:pt idx="293">
                  <c:v>333.73000000000013</c:v>
                </c:pt>
                <c:pt idx="294">
                  <c:v>342.83000000000015</c:v>
                </c:pt>
                <c:pt idx="295">
                  <c:v>339.83000000000015</c:v>
                </c:pt>
                <c:pt idx="296">
                  <c:v>336.83000000000015</c:v>
                </c:pt>
                <c:pt idx="297">
                  <c:v>330.83000000000015</c:v>
                </c:pt>
                <c:pt idx="298">
                  <c:v>339.58000000000015</c:v>
                </c:pt>
                <c:pt idx="299">
                  <c:v>336.58000000000015</c:v>
                </c:pt>
                <c:pt idx="300">
                  <c:v>332.58000000000015</c:v>
                </c:pt>
                <c:pt idx="301">
                  <c:v>330.58000000000015</c:v>
                </c:pt>
                <c:pt idx="302">
                  <c:v>328.58000000000015</c:v>
                </c:pt>
                <c:pt idx="303">
                  <c:v>324.58000000000015</c:v>
                </c:pt>
                <c:pt idx="304">
                  <c:v>324.1800000000002</c:v>
                </c:pt>
                <c:pt idx="305">
                  <c:v>323.9800000000002</c:v>
                </c:pt>
                <c:pt idx="306">
                  <c:v>333.7300000000002</c:v>
                </c:pt>
                <c:pt idx="307">
                  <c:v>328.7300000000002</c:v>
                </c:pt>
                <c:pt idx="308">
                  <c:v>324.7300000000002</c:v>
                </c:pt>
                <c:pt idx="309">
                  <c:v>323.7300000000002</c:v>
                </c:pt>
                <c:pt idx="310">
                  <c:v>331.2300000000002</c:v>
                </c:pt>
                <c:pt idx="311">
                  <c:v>336.7300000000002</c:v>
                </c:pt>
                <c:pt idx="312">
                  <c:v>345.4175000000002</c:v>
                </c:pt>
                <c:pt idx="313">
                  <c:v>337.4175000000002</c:v>
                </c:pt>
                <c:pt idx="314">
                  <c:v>339.81750000000017</c:v>
                </c:pt>
                <c:pt idx="315">
                  <c:v>334.81750000000017</c:v>
                </c:pt>
                <c:pt idx="316">
                  <c:v>338.4175000000002</c:v>
                </c:pt>
                <c:pt idx="317">
                  <c:v>342.4175000000002</c:v>
                </c:pt>
                <c:pt idx="318">
                  <c:v>338.4175000000002</c:v>
                </c:pt>
                <c:pt idx="319">
                  <c:v>333.4175000000002</c:v>
                </c:pt>
                <c:pt idx="320">
                  <c:v>334.2175000000002</c:v>
                </c:pt>
                <c:pt idx="321">
                  <c:v>333.2175000000002</c:v>
                </c:pt>
                <c:pt idx="322">
                  <c:v>329.2175000000002</c:v>
                </c:pt>
                <c:pt idx="323">
                  <c:v>323.2175000000002</c:v>
                </c:pt>
                <c:pt idx="324">
                  <c:v>317.2175000000002</c:v>
                </c:pt>
                <c:pt idx="325">
                  <c:v>330.4175000000002</c:v>
                </c:pt>
                <c:pt idx="326">
                  <c:v>329.81750000000017</c:v>
                </c:pt>
                <c:pt idx="327">
                  <c:v>334.46750000000014</c:v>
                </c:pt>
                <c:pt idx="328">
                  <c:v>354.46750000000014</c:v>
                </c:pt>
                <c:pt idx="329">
                  <c:v>350.46750000000014</c:v>
                </c:pt>
                <c:pt idx="330">
                  <c:v>357.96750000000014</c:v>
                </c:pt>
                <c:pt idx="331">
                  <c:v>356.96750000000014</c:v>
                </c:pt>
                <c:pt idx="332">
                  <c:v>353.96750000000014</c:v>
                </c:pt>
                <c:pt idx="333">
                  <c:v>363.95750000000015</c:v>
                </c:pt>
                <c:pt idx="334">
                  <c:v>360.95750000000015</c:v>
                </c:pt>
                <c:pt idx="335">
                  <c:v>356.95750000000015</c:v>
                </c:pt>
                <c:pt idx="336">
                  <c:v>356.35750000000013</c:v>
                </c:pt>
                <c:pt idx="337">
                  <c:v>362.35750000000013</c:v>
                </c:pt>
                <c:pt idx="338">
                  <c:v>357.35750000000013</c:v>
                </c:pt>
                <c:pt idx="339">
                  <c:v>353.35750000000013</c:v>
                </c:pt>
                <c:pt idx="340">
                  <c:v>361.35750000000013</c:v>
                </c:pt>
                <c:pt idx="341">
                  <c:v>357.35750000000013</c:v>
                </c:pt>
                <c:pt idx="342">
                  <c:v>355.35750000000013</c:v>
                </c:pt>
                <c:pt idx="343">
                  <c:v>349.35750000000013</c:v>
                </c:pt>
                <c:pt idx="344">
                  <c:v>345.35750000000013</c:v>
                </c:pt>
                <c:pt idx="345">
                  <c:v>360.35750000000013</c:v>
                </c:pt>
                <c:pt idx="346">
                  <c:v>356.35750000000013</c:v>
                </c:pt>
                <c:pt idx="347">
                  <c:v>350.35750000000013</c:v>
                </c:pt>
                <c:pt idx="348">
                  <c:v>374.73250000000013</c:v>
                </c:pt>
                <c:pt idx="349">
                  <c:v>366.73250000000013</c:v>
                </c:pt>
                <c:pt idx="350">
                  <c:v>374.73250000000013</c:v>
                </c:pt>
                <c:pt idx="351">
                  <c:v>370.73250000000013</c:v>
                </c:pt>
                <c:pt idx="352">
                  <c:v>369.73250000000013</c:v>
                </c:pt>
                <c:pt idx="353">
                  <c:v>364.73250000000013</c:v>
                </c:pt>
                <c:pt idx="354">
                  <c:v>361.73250000000013</c:v>
                </c:pt>
                <c:pt idx="355">
                  <c:v>358.73250000000013</c:v>
                </c:pt>
                <c:pt idx="356">
                  <c:v>366.98250000000013</c:v>
                </c:pt>
                <c:pt idx="357">
                  <c:v>358.98250000000013</c:v>
                </c:pt>
                <c:pt idx="358">
                  <c:v>350.98250000000013</c:v>
                </c:pt>
                <c:pt idx="359">
                  <c:v>346.98250000000013</c:v>
                </c:pt>
                <c:pt idx="360">
                  <c:v>342.98250000000013</c:v>
                </c:pt>
                <c:pt idx="361">
                  <c:v>338.98250000000013</c:v>
                </c:pt>
                <c:pt idx="362">
                  <c:v>334.98250000000013</c:v>
                </c:pt>
                <c:pt idx="363">
                  <c:v>324.98250000000013</c:v>
                </c:pt>
                <c:pt idx="364">
                  <c:v>334.98250000000013</c:v>
                </c:pt>
                <c:pt idx="365">
                  <c:v>335.28250000000014</c:v>
                </c:pt>
                <c:pt idx="366">
                  <c:v>327.28250000000014</c:v>
                </c:pt>
                <c:pt idx="367">
                  <c:v>327.28250000000014</c:v>
                </c:pt>
                <c:pt idx="368">
                  <c:v>317.28250000000014</c:v>
                </c:pt>
                <c:pt idx="369">
                  <c:v>312.28250000000014</c:v>
                </c:pt>
                <c:pt idx="370">
                  <c:v>309.28250000000014</c:v>
                </c:pt>
                <c:pt idx="371">
                  <c:v>311.6825000000001</c:v>
                </c:pt>
                <c:pt idx="372">
                  <c:v>305.6825000000001</c:v>
                </c:pt>
                <c:pt idx="373">
                  <c:v>301.6825000000001</c:v>
                </c:pt>
                <c:pt idx="374">
                  <c:v>291.6825000000001</c:v>
                </c:pt>
                <c:pt idx="375">
                  <c:v>293.6825000000001</c:v>
                </c:pt>
                <c:pt idx="376">
                  <c:v>289.6825000000001</c:v>
                </c:pt>
                <c:pt idx="377">
                  <c:v>293.4325000000001</c:v>
                </c:pt>
                <c:pt idx="378">
                  <c:v>299.4325000000001</c:v>
                </c:pt>
                <c:pt idx="379">
                  <c:v>303.5575000000001</c:v>
                </c:pt>
                <c:pt idx="380">
                  <c:v>334.7975000000001</c:v>
                </c:pt>
                <c:pt idx="381">
                  <c:v>348.7975000000001</c:v>
                </c:pt>
                <c:pt idx="382">
                  <c:v>354.0475000000001</c:v>
                </c:pt>
                <c:pt idx="383">
                  <c:v>370.84750000000014</c:v>
                </c:pt>
                <c:pt idx="384">
                  <c:v>366.84750000000014</c:v>
                </c:pt>
                <c:pt idx="385">
                  <c:v>363.84750000000014</c:v>
                </c:pt>
                <c:pt idx="386">
                  <c:v>369.84750000000014</c:v>
                </c:pt>
                <c:pt idx="387">
                  <c:v>381.84750000000014</c:v>
                </c:pt>
                <c:pt idx="388">
                  <c:v>392.84750000000014</c:v>
                </c:pt>
                <c:pt idx="389">
                  <c:v>389.84750000000014</c:v>
                </c:pt>
                <c:pt idx="390">
                  <c:v>386.84750000000014</c:v>
                </c:pt>
                <c:pt idx="391">
                  <c:v>383.84750000000014</c:v>
                </c:pt>
                <c:pt idx="392">
                  <c:v>379.84750000000014</c:v>
                </c:pt>
                <c:pt idx="393">
                  <c:v>374.84750000000014</c:v>
                </c:pt>
                <c:pt idx="394">
                  <c:v>371.84750000000014</c:v>
                </c:pt>
                <c:pt idx="395">
                  <c:v>387.84750000000014</c:v>
                </c:pt>
              </c:numCache>
            </c:numRef>
          </c:val>
          <c:smooth val="0"/>
        </c:ser>
        <c:axId val="38333857"/>
        <c:axId val="9460394"/>
      </c:lineChart>
      <c:dateAx>
        <c:axId val="3833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9460394"/>
        <c:crosses val="autoZero"/>
        <c:auto val="0"/>
        <c:noMultiLvlLbl val="0"/>
      </c:dateAx>
      <c:valAx>
        <c:axId val="9460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333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38100</xdr:rowOff>
    </xdr:from>
    <xdr:to>
      <xdr:col>9</xdr:col>
      <xdr:colOff>695325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381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0.084</cdr:x>
      <cdr:y>0.17975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38175" cy="6096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1"/>
  <sheetViews>
    <sheetView workbookViewId="0" topLeftCell="A1">
      <pane xSplit="1" ySplit="5" topLeftCell="B39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01" sqref="B401"/>
    </sheetView>
  </sheetViews>
  <sheetFormatPr defaultColWidth="9.140625" defaultRowHeight="12.75"/>
  <cols>
    <col min="1" max="1" width="10.00390625" style="1" customWidth="1"/>
    <col min="2" max="2" width="11.57421875" style="14" customWidth="1"/>
    <col min="3" max="3" width="9.28125" style="14" customWidth="1"/>
    <col min="4" max="4" width="12.140625" style="14" customWidth="1"/>
    <col min="5" max="5" width="14.7109375" style="14" customWidth="1"/>
    <col min="6" max="6" width="10.421875" style="1" bestFit="1" customWidth="1"/>
    <col min="7" max="7" width="9.140625" style="14" customWidth="1"/>
    <col min="8" max="8" width="7.00390625" style="1" customWidth="1"/>
    <col min="9" max="9" width="6.57421875" style="1" customWidth="1"/>
    <col min="10" max="10" width="11.57421875" style="1" customWidth="1"/>
    <col min="11" max="16384" width="9.140625" style="1" customWidth="1"/>
  </cols>
  <sheetData>
    <row r="1" spans="1:10" ht="20.25">
      <c r="A1" s="18" t="s">
        <v>16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9" t="s">
        <v>17</v>
      </c>
      <c r="B2" s="15"/>
      <c r="C2" s="15"/>
      <c r="D2" s="15"/>
      <c r="E2" s="15"/>
      <c r="F2" s="15"/>
      <c r="G2"/>
      <c r="H2" s="15"/>
      <c r="I2" s="15"/>
      <c r="J2" s="15"/>
    </row>
    <row r="3" spans="1:10" ht="15.75">
      <c r="A3" s="20" t="s">
        <v>11</v>
      </c>
      <c r="B3" s="15"/>
      <c r="C3" s="15"/>
      <c r="D3" s="15"/>
      <c r="E3" s="16" t="s">
        <v>13</v>
      </c>
      <c r="F3" s="15"/>
      <c r="G3" s="15"/>
      <c r="H3" s="15"/>
      <c r="I3" s="15"/>
      <c r="J3" s="15"/>
    </row>
    <row r="4" spans="1:10" ht="13.5">
      <c r="A4" s="15"/>
      <c r="B4" s="16"/>
      <c r="C4" s="16"/>
      <c r="D4" s="16"/>
      <c r="E4" s="16" t="s">
        <v>14</v>
      </c>
      <c r="F4" s="15"/>
      <c r="G4" s="16"/>
      <c r="H4" s="15"/>
      <c r="I4" s="15"/>
      <c r="J4" s="15"/>
    </row>
    <row r="5" spans="1:11" ht="25.5">
      <c r="A5" s="21" t="s">
        <v>12</v>
      </c>
      <c r="B5" s="17" t="s">
        <v>15</v>
      </c>
      <c r="C5" s="17" t="s">
        <v>9</v>
      </c>
      <c r="D5" s="17" t="s">
        <v>10</v>
      </c>
      <c r="E5" s="17" t="s">
        <v>5</v>
      </c>
      <c r="F5" s="17" t="s">
        <v>4</v>
      </c>
      <c r="G5" s="17" t="s">
        <v>7</v>
      </c>
      <c r="H5" s="17" t="s">
        <v>6</v>
      </c>
      <c r="I5" s="17" t="s">
        <v>0</v>
      </c>
      <c r="J5" s="17" t="s">
        <v>8</v>
      </c>
      <c r="K5" s="1" t="s">
        <v>18</v>
      </c>
    </row>
    <row r="6" spans="1:10" ht="12.75">
      <c r="A6" s="23">
        <v>38635</v>
      </c>
      <c r="B6" s="2">
        <v>4.5</v>
      </c>
      <c r="C6" s="3">
        <v>5</v>
      </c>
      <c r="D6" s="3">
        <v>0</v>
      </c>
      <c r="E6" s="3">
        <f>1/5</f>
        <v>0.2</v>
      </c>
      <c r="F6" s="4">
        <f aca="true" t="shared" si="0" ref="F6:F36">(B6-1)*E6+1</f>
        <v>1.7000000000000002</v>
      </c>
      <c r="G6" s="5" t="s">
        <v>1</v>
      </c>
      <c r="H6" s="1">
        <f aca="true" t="shared" si="1" ref="H6:H22">IF(G6="lost",(0),IF(G6="won",B6*C6+D6*F6,D6*F6))</f>
        <v>0</v>
      </c>
      <c r="I6" s="1">
        <f aca="true" t="shared" si="2" ref="I6:I22">H6-C6-D6</f>
        <v>-5</v>
      </c>
      <c r="J6" s="6">
        <f>I6</f>
        <v>-5</v>
      </c>
    </row>
    <row r="7" spans="1:11" ht="12.75">
      <c r="A7" s="23">
        <v>38637</v>
      </c>
      <c r="B7" s="2">
        <v>4.5</v>
      </c>
      <c r="C7" s="3">
        <v>6</v>
      </c>
      <c r="D7" s="3">
        <v>0</v>
      </c>
      <c r="E7" s="3">
        <v>0.2</v>
      </c>
      <c r="F7" s="4">
        <f t="shared" si="0"/>
        <v>1.7000000000000002</v>
      </c>
      <c r="G7" s="5" t="s">
        <v>3</v>
      </c>
      <c r="H7" s="1">
        <f t="shared" si="1"/>
        <v>27</v>
      </c>
      <c r="I7" s="1">
        <f t="shared" si="2"/>
        <v>21</v>
      </c>
      <c r="J7" s="6">
        <f aca="true" t="shared" si="3" ref="J7:J21">I7+J6</f>
        <v>16</v>
      </c>
      <c r="K7" s="1" t="s">
        <v>19</v>
      </c>
    </row>
    <row r="8" spans="1:11" ht="12.75">
      <c r="A8" s="23">
        <v>38637</v>
      </c>
      <c r="B8" s="2">
        <v>26</v>
      </c>
      <c r="C8" s="3">
        <v>2</v>
      </c>
      <c r="D8" s="3">
        <v>0</v>
      </c>
      <c r="E8" s="3">
        <v>0.2</v>
      </c>
      <c r="F8" s="4">
        <f t="shared" si="0"/>
        <v>6</v>
      </c>
      <c r="G8" s="5" t="s">
        <v>2</v>
      </c>
      <c r="H8" s="1">
        <f t="shared" si="1"/>
        <v>0</v>
      </c>
      <c r="I8" s="1">
        <f t="shared" si="2"/>
        <v>-2</v>
      </c>
      <c r="J8" s="6">
        <f t="shared" si="3"/>
        <v>14</v>
      </c>
      <c r="K8" s="1" t="s">
        <v>20</v>
      </c>
    </row>
    <row r="9" spans="1:11" ht="12.75">
      <c r="A9" s="23">
        <v>38638</v>
      </c>
      <c r="B9" s="2">
        <v>9</v>
      </c>
      <c r="C9" s="3">
        <v>2</v>
      </c>
      <c r="D9" s="3">
        <v>2</v>
      </c>
      <c r="E9" s="3">
        <v>0.2</v>
      </c>
      <c r="F9" s="4">
        <f t="shared" si="0"/>
        <v>2.6</v>
      </c>
      <c r="G9" s="5" t="s">
        <v>2</v>
      </c>
      <c r="H9" s="1">
        <f t="shared" si="1"/>
        <v>0</v>
      </c>
      <c r="I9" s="1">
        <f t="shared" si="2"/>
        <v>-4</v>
      </c>
      <c r="J9" s="6">
        <f t="shared" si="3"/>
        <v>10</v>
      </c>
      <c r="K9" s="1" t="s">
        <v>21</v>
      </c>
    </row>
    <row r="10" spans="1:11" ht="12.75">
      <c r="A10" s="23">
        <v>38638</v>
      </c>
      <c r="B10" s="2">
        <v>9</v>
      </c>
      <c r="C10" s="3">
        <v>2</v>
      </c>
      <c r="D10" s="3">
        <v>2</v>
      </c>
      <c r="E10" s="3">
        <v>0.2</v>
      </c>
      <c r="F10" s="4">
        <f t="shared" si="0"/>
        <v>2.6</v>
      </c>
      <c r="G10" s="5" t="s">
        <v>2</v>
      </c>
      <c r="H10" s="1">
        <f t="shared" si="1"/>
        <v>0</v>
      </c>
      <c r="I10" s="1">
        <f t="shared" si="2"/>
        <v>-4</v>
      </c>
      <c r="J10" s="6">
        <f t="shared" si="3"/>
        <v>6</v>
      </c>
      <c r="K10" s="1" t="s">
        <v>22</v>
      </c>
    </row>
    <row r="11" spans="1:11" ht="12.75">
      <c r="A11" s="23">
        <v>38639</v>
      </c>
      <c r="B11" s="2">
        <v>3.5</v>
      </c>
      <c r="C11" s="3">
        <v>8</v>
      </c>
      <c r="D11" s="3">
        <v>0</v>
      </c>
      <c r="E11" s="3">
        <v>0.2</v>
      </c>
      <c r="F11" s="4">
        <f t="shared" si="0"/>
        <v>1.5</v>
      </c>
      <c r="G11" s="5" t="s">
        <v>3</v>
      </c>
      <c r="H11" s="1">
        <f t="shared" si="1"/>
        <v>28</v>
      </c>
      <c r="I11" s="1">
        <f t="shared" si="2"/>
        <v>20</v>
      </c>
      <c r="J11" s="6">
        <f t="shared" si="3"/>
        <v>26</v>
      </c>
      <c r="K11" s="1" t="s">
        <v>23</v>
      </c>
    </row>
    <row r="12" spans="1:11" ht="12.75">
      <c r="A12" s="23">
        <v>38640</v>
      </c>
      <c r="B12" s="2">
        <v>3.25</v>
      </c>
      <c r="C12" s="3">
        <v>6</v>
      </c>
      <c r="D12" s="3">
        <v>0</v>
      </c>
      <c r="E12" s="3">
        <v>0.2</v>
      </c>
      <c r="F12" s="4">
        <f t="shared" si="0"/>
        <v>1.45</v>
      </c>
      <c r="G12" s="5" t="s">
        <v>1</v>
      </c>
      <c r="H12" s="1">
        <f t="shared" si="1"/>
        <v>0</v>
      </c>
      <c r="I12" s="1">
        <f t="shared" si="2"/>
        <v>-6</v>
      </c>
      <c r="J12" s="6">
        <f t="shared" si="3"/>
        <v>20</v>
      </c>
      <c r="K12" s="1" t="s">
        <v>24</v>
      </c>
    </row>
    <row r="13" spans="1:11" ht="12.75">
      <c r="A13" s="23">
        <v>38641</v>
      </c>
      <c r="B13" s="2">
        <v>3.25</v>
      </c>
      <c r="C13" s="3">
        <v>8</v>
      </c>
      <c r="D13" s="3">
        <v>0</v>
      </c>
      <c r="E13" s="3">
        <v>0.25</v>
      </c>
      <c r="F13" s="4">
        <f t="shared" si="0"/>
        <v>1.5625</v>
      </c>
      <c r="G13" s="5" t="s">
        <v>3</v>
      </c>
      <c r="H13" s="1">
        <f t="shared" si="1"/>
        <v>26</v>
      </c>
      <c r="I13" s="1">
        <f t="shared" si="2"/>
        <v>18</v>
      </c>
      <c r="J13" s="6">
        <f t="shared" si="3"/>
        <v>38</v>
      </c>
      <c r="K13" s="1" t="s">
        <v>25</v>
      </c>
    </row>
    <row r="14" spans="1:11" ht="12.75">
      <c r="A14" s="23">
        <v>38641</v>
      </c>
      <c r="B14" s="2">
        <v>9</v>
      </c>
      <c r="C14" s="3">
        <v>2</v>
      </c>
      <c r="D14" s="3">
        <v>0</v>
      </c>
      <c r="E14" s="3">
        <v>0.2</v>
      </c>
      <c r="F14" s="4">
        <f t="shared" si="0"/>
        <v>2.6</v>
      </c>
      <c r="G14" s="5" t="s">
        <v>3</v>
      </c>
      <c r="H14" s="1">
        <f t="shared" si="1"/>
        <v>18</v>
      </c>
      <c r="I14" s="1">
        <f t="shared" si="2"/>
        <v>16</v>
      </c>
      <c r="J14" s="6">
        <f t="shared" si="3"/>
        <v>54</v>
      </c>
      <c r="K14" s="1" t="s">
        <v>26</v>
      </c>
    </row>
    <row r="15" spans="1:11" ht="12.75">
      <c r="A15" s="23">
        <v>38642</v>
      </c>
      <c r="B15" s="2">
        <v>2.7</v>
      </c>
      <c r="C15" s="3">
        <v>4</v>
      </c>
      <c r="D15" s="3">
        <v>0</v>
      </c>
      <c r="E15" s="3">
        <v>0.2</v>
      </c>
      <c r="F15" s="4">
        <f t="shared" si="0"/>
        <v>1.34</v>
      </c>
      <c r="G15" s="5" t="s">
        <v>1</v>
      </c>
      <c r="H15" s="1">
        <f t="shared" si="1"/>
        <v>0</v>
      </c>
      <c r="I15" s="1">
        <f t="shared" si="2"/>
        <v>-4</v>
      </c>
      <c r="J15" s="6">
        <f t="shared" si="3"/>
        <v>50</v>
      </c>
      <c r="K15" s="1" t="s">
        <v>27</v>
      </c>
    </row>
    <row r="16" spans="1:11" ht="12.75">
      <c r="A16" s="23">
        <v>38644</v>
      </c>
      <c r="B16" s="2">
        <v>3</v>
      </c>
      <c r="C16" s="3">
        <v>3</v>
      </c>
      <c r="D16" s="3">
        <v>0</v>
      </c>
      <c r="E16" s="3">
        <v>0.2</v>
      </c>
      <c r="F16" s="4">
        <f t="shared" si="0"/>
        <v>1.4</v>
      </c>
      <c r="G16" s="5" t="s">
        <v>2</v>
      </c>
      <c r="H16" s="1">
        <f t="shared" si="1"/>
        <v>0</v>
      </c>
      <c r="I16" s="1">
        <f t="shared" si="2"/>
        <v>-3</v>
      </c>
      <c r="J16" s="6">
        <f t="shared" si="3"/>
        <v>47</v>
      </c>
      <c r="K16" s="1" t="s">
        <v>28</v>
      </c>
    </row>
    <row r="17" spans="1:11" ht="12.75">
      <c r="A17" s="23">
        <v>38644</v>
      </c>
      <c r="B17" s="2">
        <v>2.75</v>
      </c>
      <c r="C17" s="3">
        <v>3</v>
      </c>
      <c r="D17" s="3">
        <v>0</v>
      </c>
      <c r="E17" s="3">
        <v>0.2</v>
      </c>
      <c r="F17" s="4">
        <f t="shared" si="0"/>
        <v>1.35</v>
      </c>
      <c r="G17" s="5" t="s">
        <v>2</v>
      </c>
      <c r="H17" s="1">
        <f t="shared" si="1"/>
        <v>0</v>
      </c>
      <c r="I17" s="1">
        <f t="shared" si="2"/>
        <v>-3</v>
      </c>
      <c r="J17" s="6">
        <f t="shared" si="3"/>
        <v>44</v>
      </c>
      <c r="K17" s="1" t="s">
        <v>29</v>
      </c>
    </row>
    <row r="18" spans="1:11" ht="12.75">
      <c r="A18" s="23">
        <v>38645</v>
      </c>
      <c r="B18" s="7">
        <v>8</v>
      </c>
      <c r="C18" s="8">
        <v>2</v>
      </c>
      <c r="D18" s="8">
        <v>2</v>
      </c>
      <c r="E18" s="8">
        <v>0.2</v>
      </c>
      <c r="F18" s="9">
        <f t="shared" si="0"/>
        <v>2.4000000000000004</v>
      </c>
      <c r="G18" s="10" t="s">
        <v>1</v>
      </c>
      <c r="H18" s="11">
        <f t="shared" si="1"/>
        <v>4.800000000000001</v>
      </c>
      <c r="I18" s="11">
        <f t="shared" si="2"/>
        <v>0.8000000000000007</v>
      </c>
      <c r="J18" s="12">
        <f t="shared" si="3"/>
        <v>44.8</v>
      </c>
      <c r="K18" s="1" t="s">
        <v>30</v>
      </c>
    </row>
    <row r="19" spans="1:11" ht="12.75">
      <c r="A19" s="23">
        <v>38645</v>
      </c>
      <c r="B19" s="2">
        <v>21</v>
      </c>
      <c r="C19" s="3">
        <v>1</v>
      </c>
      <c r="D19" s="3">
        <v>1</v>
      </c>
      <c r="E19" s="3">
        <v>0.2</v>
      </c>
      <c r="F19" s="4">
        <f t="shared" si="0"/>
        <v>5</v>
      </c>
      <c r="G19" s="5" t="s">
        <v>2</v>
      </c>
      <c r="H19" s="11">
        <f t="shared" si="1"/>
        <v>0</v>
      </c>
      <c r="I19" s="1">
        <f t="shared" si="2"/>
        <v>-2</v>
      </c>
      <c r="J19" s="6">
        <f t="shared" si="3"/>
        <v>42.8</v>
      </c>
      <c r="K19" s="1" t="s">
        <v>31</v>
      </c>
    </row>
    <row r="20" spans="1:11" ht="12.75">
      <c r="A20" s="23">
        <v>38646</v>
      </c>
      <c r="B20" s="2">
        <v>4.33</v>
      </c>
      <c r="C20" s="3">
        <v>4</v>
      </c>
      <c r="D20" s="3">
        <v>0</v>
      </c>
      <c r="E20" s="3">
        <v>0.2</v>
      </c>
      <c r="F20" s="4">
        <f t="shared" si="0"/>
        <v>1.666</v>
      </c>
      <c r="G20" s="5" t="s">
        <v>3</v>
      </c>
      <c r="H20" s="1">
        <f t="shared" si="1"/>
        <v>17.32</v>
      </c>
      <c r="I20" s="1">
        <f t="shared" si="2"/>
        <v>13.32</v>
      </c>
      <c r="J20" s="6">
        <f t="shared" si="3"/>
        <v>56.12</v>
      </c>
      <c r="K20" s="1" t="s">
        <v>21</v>
      </c>
    </row>
    <row r="21" spans="1:11" ht="12.75">
      <c r="A21" s="23">
        <v>38647</v>
      </c>
      <c r="B21" s="2">
        <v>5.5</v>
      </c>
      <c r="C21" s="3">
        <v>3</v>
      </c>
      <c r="D21" s="3">
        <v>0</v>
      </c>
      <c r="E21" s="3">
        <v>0.2</v>
      </c>
      <c r="F21" s="4">
        <f t="shared" si="0"/>
        <v>1.9</v>
      </c>
      <c r="G21" s="5" t="s">
        <v>3</v>
      </c>
      <c r="H21" s="1">
        <f t="shared" si="1"/>
        <v>16.5</v>
      </c>
      <c r="I21" s="1">
        <f t="shared" si="2"/>
        <v>13.5</v>
      </c>
      <c r="J21" s="6">
        <f t="shared" si="3"/>
        <v>69.62</v>
      </c>
      <c r="K21" s="1" t="s">
        <v>33</v>
      </c>
    </row>
    <row r="22" spans="1:11" ht="12.75">
      <c r="A22" s="23">
        <v>38647</v>
      </c>
      <c r="B22" s="2">
        <v>6</v>
      </c>
      <c r="C22" s="3">
        <v>4</v>
      </c>
      <c r="D22" s="3">
        <v>0</v>
      </c>
      <c r="E22" s="3">
        <v>0.2</v>
      </c>
      <c r="F22" s="4">
        <f t="shared" si="0"/>
        <v>2</v>
      </c>
      <c r="G22" s="5" t="s">
        <v>32</v>
      </c>
      <c r="H22" s="1">
        <f t="shared" si="1"/>
        <v>0</v>
      </c>
      <c r="I22" s="1">
        <f t="shared" si="2"/>
        <v>-4</v>
      </c>
      <c r="J22" s="6">
        <f aca="true" t="shared" si="4" ref="J22:J36">I22+J21</f>
        <v>65.62</v>
      </c>
      <c r="K22" s="1" t="s">
        <v>34</v>
      </c>
    </row>
    <row r="23" spans="1:11" ht="12.75">
      <c r="A23" s="23">
        <v>38648</v>
      </c>
      <c r="B23" s="2">
        <v>8</v>
      </c>
      <c r="C23" s="3">
        <v>2</v>
      </c>
      <c r="D23" s="3">
        <v>2</v>
      </c>
      <c r="E23" s="3">
        <v>0.2</v>
      </c>
      <c r="F23" s="4">
        <f t="shared" si="0"/>
        <v>2.4000000000000004</v>
      </c>
      <c r="G23" s="5" t="s">
        <v>2</v>
      </c>
      <c r="H23" s="1">
        <f aca="true" t="shared" si="5" ref="H23:H36">IF(G23="lost",(0),IF(G23="won",B23*C23+D23*F23,D23*F23))</f>
        <v>0</v>
      </c>
      <c r="I23" s="1">
        <f aca="true" t="shared" si="6" ref="I23:I36">H23-C23-D23</f>
        <v>-4</v>
      </c>
      <c r="J23" s="6">
        <f t="shared" si="4"/>
        <v>61.620000000000005</v>
      </c>
      <c r="K23" s="1" t="s">
        <v>35</v>
      </c>
    </row>
    <row r="24" spans="1:11" ht="12.75">
      <c r="A24" s="23">
        <v>38648</v>
      </c>
      <c r="B24" s="2">
        <v>6</v>
      </c>
      <c r="C24" s="3">
        <v>2</v>
      </c>
      <c r="D24" s="3">
        <v>2</v>
      </c>
      <c r="E24" s="3">
        <v>0.2</v>
      </c>
      <c r="F24" s="4">
        <f t="shared" si="0"/>
        <v>2</v>
      </c>
      <c r="G24" s="5" t="s">
        <v>2</v>
      </c>
      <c r="H24" s="1">
        <f t="shared" si="5"/>
        <v>0</v>
      </c>
      <c r="I24" s="1">
        <f t="shared" si="6"/>
        <v>-4</v>
      </c>
      <c r="J24" s="6">
        <f t="shared" si="4"/>
        <v>57.620000000000005</v>
      </c>
      <c r="K24" s="1" t="s">
        <v>36</v>
      </c>
    </row>
    <row r="25" spans="1:11" ht="12.75">
      <c r="A25" s="23">
        <v>38650</v>
      </c>
      <c r="B25" s="2">
        <v>4.5</v>
      </c>
      <c r="C25" s="3">
        <v>5</v>
      </c>
      <c r="D25" s="3">
        <v>0</v>
      </c>
      <c r="E25" s="3">
        <v>0.2</v>
      </c>
      <c r="F25" s="4">
        <f t="shared" si="0"/>
        <v>1.7000000000000002</v>
      </c>
      <c r="G25" s="5" t="s">
        <v>2</v>
      </c>
      <c r="H25" s="1">
        <f t="shared" si="5"/>
        <v>0</v>
      </c>
      <c r="I25" s="1">
        <f t="shared" si="6"/>
        <v>-5</v>
      </c>
      <c r="J25" s="6">
        <f t="shared" si="4"/>
        <v>52.620000000000005</v>
      </c>
      <c r="K25" s="1" t="s">
        <v>37</v>
      </c>
    </row>
    <row r="26" spans="1:11" ht="12.75">
      <c r="A26" s="23">
        <v>38651</v>
      </c>
      <c r="B26" s="13">
        <v>2.75</v>
      </c>
      <c r="C26" s="3">
        <v>6</v>
      </c>
      <c r="D26" s="3">
        <v>0</v>
      </c>
      <c r="E26" s="3">
        <v>0.2</v>
      </c>
      <c r="F26" s="4">
        <f t="shared" si="0"/>
        <v>1.35</v>
      </c>
      <c r="G26" s="5" t="s">
        <v>3</v>
      </c>
      <c r="H26" s="1">
        <f t="shared" si="5"/>
        <v>16.5</v>
      </c>
      <c r="I26" s="1">
        <f t="shared" si="6"/>
        <v>10.5</v>
      </c>
      <c r="J26" s="6">
        <f t="shared" si="4"/>
        <v>63.120000000000005</v>
      </c>
      <c r="K26" s="1" t="s">
        <v>38</v>
      </c>
    </row>
    <row r="27" spans="1:11" ht="12.75">
      <c r="A27" s="23">
        <v>38652</v>
      </c>
      <c r="B27" s="13">
        <v>2</v>
      </c>
      <c r="C27" s="3">
        <v>10</v>
      </c>
      <c r="D27" s="3">
        <v>0</v>
      </c>
      <c r="E27" s="3">
        <v>0.2</v>
      </c>
      <c r="F27" s="4">
        <f t="shared" si="0"/>
        <v>1.2</v>
      </c>
      <c r="G27" s="5" t="s">
        <v>3</v>
      </c>
      <c r="H27" s="1">
        <f t="shared" si="5"/>
        <v>20</v>
      </c>
      <c r="I27" s="1">
        <f t="shared" si="6"/>
        <v>10</v>
      </c>
      <c r="J27" s="6">
        <f t="shared" si="4"/>
        <v>73.12</v>
      </c>
      <c r="K27" s="1" t="s">
        <v>40</v>
      </c>
    </row>
    <row r="28" spans="1:11" ht="12.75">
      <c r="A28" s="23">
        <v>38653</v>
      </c>
      <c r="B28" s="13">
        <v>10</v>
      </c>
      <c r="C28" s="3">
        <v>3</v>
      </c>
      <c r="D28" s="3">
        <v>3</v>
      </c>
      <c r="E28" s="3">
        <v>0.2</v>
      </c>
      <c r="F28" s="4">
        <f t="shared" si="0"/>
        <v>2.8</v>
      </c>
      <c r="G28" s="5" t="s">
        <v>3</v>
      </c>
      <c r="H28" s="1">
        <f t="shared" si="5"/>
        <v>38.4</v>
      </c>
      <c r="I28" s="1">
        <f t="shared" si="6"/>
        <v>32.4</v>
      </c>
      <c r="J28" s="6">
        <f t="shared" si="4"/>
        <v>105.52000000000001</v>
      </c>
      <c r="K28" s="1" t="s">
        <v>39</v>
      </c>
    </row>
    <row r="29" spans="1:11" ht="12.75">
      <c r="A29" s="23">
        <v>38654</v>
      </c>
      <c r="B29" s="13">
        <v>4.5</v>
      </c>
      <c r="C29" s="3">
        <v>8</v>
      </c>
      <c r="D29" s="3">
        <v>0</v>
      </c>
      <c r="E29" s="3">
        <v>0.2</v>
      </c>
      <c r="F29" s="4">
        <f t="shared" si="0"/>
        <v>1.7000000000000002</v>
      </c>
      <c r="G29" s="5" t="s">
        <v>2</v>
      </c>
      <c r="H29" s="1">
        <f t="shared" si="5"/>
        <v>0</v>
      </c>
      <c r="I29" s="1">
        <f t="shared" si="6"/>
        <v>-8</v>
      </c>
      <c r="J29" s="6">
        <f t="shared" si="4"/>
        <v>97.52000000000001</v>
      </c>
      <c r="K29" s="1" t="s">
        <v>41</v>
      </c>
    </row>
    <row r="30" spans="1:11" ht="12.75">
      <c r="A30" s="23">
        <v>38655</v>
      </c>
      <c r="B30" s="13">
        <v>4.5</v>
      </c>
      <c r="C30" s="3">
        <v>6</v>
      </c>
      <c r="D30" s="3">
        <v>0</v>
      </c>
      <c r="E30" s="3">
        <v>0.2</v>
      </c>
      <c r="F30" s="4">
        <f t="shared" si="0"/>
        <v>1.7000000000000002</v>
      </c>
      <c r="G30" s="5" t="s">
        <v>2</v>
      </c>
      <c r="H30" s="1">
        <f t="shared" si="5"/>
        <v>0</v>
      </c>
      <c r="I30" s="1">
        <f t="shared" si="6"/>
        <v>-6</v>
      </c>
      <c r="J30" s="6">
        <f t="shared" si="4"/>
        <v>91.52000000000001</v>
      </c>
      <c r="K30" s="1" t="s">
        <v>42</v>
      </c>
    </row>
    <row r="31" spans="1:11" ht="12.75">
      <c r="A31" s="23">
        <v>38657</v>
      </c>
      <c r="B31" s="13">
        <v>4</v>
      </c>
      <c r="C31" s="3">
        <v>5</v>
      </c>
      <c r="D31" s="3">
        <v>0</v>
      </c>
      <c r="E31" s="3">
        <v>0.2</v>
      </c>
      <c r="F31" s="4">
        <f t="shared" si="0"/>
        <v>1.6</v>
      </c>
      <c r="G31" s="5" t="s">
        <v>1</v>
      </c>
      <c r="H31" s="1">
        <f t="shared" si="5"/>
        <v>0</v>
      </c>
      <c r="I31" s="1">
        <f t="shared" si="6"/>
        <v>-5</v>
      </c>
      <c r="J31" s="6">
        <f t="shared" si="4"/>
        <v>86.52000000000001</v>
      </c>
      <c r="K31" s="1" t="s">
        <v>43</v>
      </c>
    </row>
    <row r="32" spans="1:11" ht="12.75">
      <c r="A32" s="23">
        <v>38661</v>
      </c>
      <c r="B32" s="13">
        <v>9</v>
      </c>
      <c r="C32" s="3">
        <v>2</v>
      </c>
      <c r="D32" s="3">
        <v>2</v>
      </c>
      <c r="E32" s="3">
        <v>0.2</v>
      </c>
      <c r="F32" s="4">
        <f t="shared" si="0"/>
        <v>2.6</v>
      </c>
      <c r="G32" s="5" t="s">
        <v>3</v>
      </c>
      <c r="H32" s="1">
        <f t="shared" si="5"/>
        <v>23.2</v>
      </c>
      <c r="I32" s="1">
        <f t="shared" si="6"/>
        <v>19.2</v>
      </c>
      <c r="J32" s="6">
        <f t="shared" si="4"/>
        <v>105.72000000000001</v>
      </c>
      <c r="K32" s="1" t="s">
        <v>44</v>
      </c>
    </row>
    <row r="33" spans="1:11" ht="12.75">
      <c r="A33" s="23">
        <v>38661</v>
      </c>
      <c r="B33" s="13">
        <v>9</v>
      </c>
      <c r="C33" s="3">
        <v>2</v>
      </c>
      <c r="D33" s="3">
        <v>2</v>
      </c>
      <c r="E33" s="3">
        <v>0.25</v>
      </c>
      <c r="F33" s="4">
        <f t="shared" si="0"/>
        <v>3</v>
      </c>
      <c r="G33" s="5" t="s">
        <v>2</v>
      </c>
      <c r="H33" s="1">
        <f t="shared" si="5"/>
        <v>0</v>
      </c>
      <c r="I33" s="1">
        <f t="shared" si="6"/>
        <v>-4</v>
      </c>
      <c r="J33" s="6">
        <f t="shared" si="4"/>
        <v>101.72000000000001</v>
      </c>
      <c r="K33" s="1" t="s">
        <v>45</v>
      </c>
    </row>
    <row r="34" spans="1:11" ht="12.75">
      <c r="A34" s="23">
        <v>38662</v>
      </c>
      <c r="B34" s="13">
        <v>3.75</v>
      </c>
      <c r="C34" s="3">
        <v>3</v>
      </c>
      <c r="D34" s="3">
        <v>0</v>
      </c>
      <c r="E34" s="3">
        <v>0.2</v>
      </c>
      <c r="F34" s="4">
        <f t="shared" si="0"/>
        <v>1.55</v>
      </c>
      <c r="G34" s="5" t="s">
        <v>1</v>
      </c>
      <c r="H34" s="1">
        <f t="shared" si="5"/>
        <v>0</v>
      </c>
      <c r="I34" s="1">
        <f t="shared" si="6"/>
        <v>-3</v>
      </c>
      <c r="J34" s="6">
        <f t="shared" si="4"/>
        <v>98.72000000000001</v>
      </c>
      <c r="K34" s="1" t="s">
        <v>46</v>
      </c>
    </row>
    <row r="35" spans="1:11" ht="12.75">
      <c r="A35" s="23">
        <v>38662</v>
      </c>
      <c r="B35" s="13">
        <v>3.5</v>
      </c>
      <c r="C35" s="3">
        <v>3</v>
      </c>
      <c r="D35" s="3">
        <v>0</v>
      </c>
      <c r="E35" s="3">
        <v>0.2</v>
      </c>
      <c r="F35" s="4">
        <f t="shared" si="0"/>
        <v>1.5</v>
      </c>
      <c r="G35" s="5" t="s">
        <v>32</v>
      </c>
      <c r="H35" s="1">
        <f t="shared" si="5"/>
        <v>0</v>
      </c>
      <c r="I35" s="1">
        <f t="shared" si="6"/>
        <v>-3</v>
      </c>
      <c r="J35" s="6">
        <f t="shared" si="4"/>
        <v>95.72000000000001</v>
      </c>
      <c r="K35" s="1" t="s">
        <v>47</v>
      </c>
    </row>
    <row r="36" spans="1:11" ht="12.75">
      <c r="A36" s="23">
        <v>38664</v>
      </c>
      <c r="B36" s="13">
        <v>3.5</v>
      </c>
      <c r="C36" s="3">
        <v>8</v>
      </c>
      <c r="D36" s="3">
        <v>0</v>
      </c>
      <c r="E36" s="3">
        <v>0.2</v>
      </c>
      <c r="F36" s="4">
        <f t="shared" si="0"/>
        <v>1.5</v>
      </c>
      <c r="G36" s="5" t="s">
        <v>3</v>
      </c>
      <c r="H36" s="1">
        <f t="shared" si="5"/>
        <v>28</v>
      </c>
      <c r="I36" s="1">
        <f t="shared" si="6"/>
        <v>20</v>
      </c>
      <c r="J36" s="6">
        <f t="shared" si="4"/>
        <v>115.72000000000001</v>
      </c>
      <c r="K36" s="1" t="s">
        <v>20</v>
      </c>
    </row>
    <row r="37" spans="1:11" ht="12.75">
      <c r="A37" s="23">
        <v>38666</v>
      </c>
      <c r="B37" s="13">
        <v>4</v>
      </c>
      <c r="C37" s="3">
        <v>4</v>
      </c>
      <c r="D37" s="3">
        <v>0</v>
      </c>
      <c r="E37" s="3">
        <v>0.2</v>
      </c>
      <c r="F37" s="4">
        <f aca="true" t="shared" si="7" ref="F37:F125">(B37-1)*E37+1</f>
        <v>1.6</v>
      </c>
      <c r="G37" s="5" t="s">
        <v>2</v>
      </c>
      <c r="H37" s="1">
        <f aca="true" t="shared" si="8" ref="H37:H77">IF(G37="lost",(0),IF(G37="won",B37*C37+D37*F37,D37*F37))</f>
        <v>0</v>
      </c>
      <c r="I37" s="1">
        <f aca="true" t="shared" si="9" ref="I37:I77">H37-C37-D37</f>
        <v>-4</v>
      </c>
      <c r="J37" s="6">
        <f aca="true" t="shared" si="10" ref="J37:J46">I37+J36</f>
        <v>111.72000000000001</v>
      </c>
      <c r="K37" s="1" t="s">
        <v>48</v>
      </c>
    </row>
    <row r="38" spans="1:11" ht="12.75">
      <c r="A38" s="23">
        <v>38667</v>
      </c>
      <c r="B38" s="13">
        <v>4.5</v>
      </c>
      <c r="C38" s="3">
        <v>3</v>
      </c>
      <c r="D38" s="3">
        <v>0</v>
      </c>
      <c r="E38" s="3">
        <v>0.2</v>
      </c>
      <c r="F38" s="4">
        <f t="shared" si="7"/>
        <v>1.7000000000000002</v>
      </c>
      <c r="G38" s="5" t="s">
        <v>32</v>
      </c>
      <c r="H38" s="1">
        <f t="shared" si="8"/>
        <v>0</v>
      </c>
      <c r="I38" s="1">
        <f t="shared" si="9"/>
        <v>-3</v>
      </c>
      <c r="J38" s="6">
        <f t="shared" si="10"/>
        <v>108.72000000000001</v>
      </c>
      <c r="K38" s="1" t="s">
        <v>49</v>
      </c>
    </row>
    <row r="39" spans="1:11" ht="12.75">
      <c r="A39" s="23">
        <v>38667</v>
      </c>
      <c r="B39" s="13">
        <v>3</v>
      </c>
      <c r="C39" s="3">
        <v>6</v>
      </c>
      <c r="D39" s="3">
        <v>0</v>
      </c>
      <c r="E39" s="3">
        <v>0.2</v>
      </c>
      <c r="F39" s="4">
        <f t="shared" si="7"/>
        <v>1.4</v>
      </c>
      <c r="G39" s="5" t="s">
        <v>1</v>
      </c>
      <c r="H39" s="1">
        <f t="shared" si="8"/>
        <v>0</v>
      </c>
      <c r="I39" s="1">
        <f t="shared" si="9"/>
        <v>-6</v>
      </c>
      <c r="J39" s="6">
        <f>I39+J38</f>
        <v>102.72000000000001</v>
      </c>
      <c r="K39" s="1" t="s">
        <v>33</v>
      </c>
    </row>
    <row r="40" spans="1:11" ht="12.75">
      <c r="A40" s="23">
        <v>38668</v>
      </c>
      <c r="B40" s="13">
        <v>6.5</v>
      </c>
      <c r="C40" s="3">
        <v>2</v>
      </c>
      <c r="D40" s="3">
        <v>0</v>
      </c>
      <c r="E40" s="3">
        <v>0.2</v>
      </c>
      <c r="F40" s="4">
        <f t="shared" si="7"/>
        <v>2.1</v>
      </c>
      <c r="G40" s="5" t="s">
        <v>2</v>
      </c>
      <c r="H40" s="1">
        <f t="shared" si="8"/>
        <v>0</v>
      </c>
      <c r="I40" s="1">
        <f t="shared" si="9"/>
        <v>-2</v>
      </c>
      <c r="J40" s="6">
        <f t="shared" si="10"/>
        <v>100.72000000000001</v>
      </c>
      <c r="K40" s="1" t="s">
        <v>50</v>
      </c>
    </row>
    <row r="41" spans="1:11" ht="12.75">
      <c r="A41" s="23">
        <v>38668</v>
      </c>
      <c r="B41" s="13">
        <v>5.5</v>
      </c>
      <c r="C41" s="3">
        <v>3</v>
      </c>
      <c r="D41" s="3">
        <v>0</v>
      </c>
      <c r="E41" s="3">
        <v>0.2</v>
      </c>
      <c r="F41" s="4">
        <f t="shared" si="7"/>
        <v>1.9</v>
      </c>
      <c r="G41" s="5" t="s">
        <v>1</v>
      </c>
      <c r="H41" s="1">
        <f t="shared" si="8"/>
        <v>0</v>
      </c>
      <c r="I41" s="1">
        <f t="shared" si="9"/>
        <v>-3</v>
      </c>
      <c r="J41" s="6">
        <f t="shared" si="10"/>
        <v>97.72000000000001</v>
      </c>
      <c r="K41" s="1" t="s">
        <v>51</v>
      </c>
    </row>
    <row r="42" spans="1:11" ht="12.75">
      <c r="A42" s="23">
        <v>38668</v>
      </c>
      <c r="B42" s="13">
        <v>6.5</v>
      </c>
      <c r="C42" s="3">
        <v>3</v>
      </c>
      <c r="D42" s="3">
        <v>0</v>
      </c>
      <c r="E42" s="3">
        <v>0.2</v>
      </c>
      <c r="F42" s="4">
        <f t="shared" si="7"/>
        <v>2.1</v>
      </c>
      <c r="G42" s="5" t="s">
        <v>32</v>
      </c>
      <c r="H42" s="1">
        <f t="shared" si="8"/>
        <v>0</v>
      </c>
      <c r="I42" s="1">
        <f t="shared" si="9"/>
        <v>-3</v>
      </c>
      <c r="J42" s="6">
        <f t="shared" si="10"/>
        <v>94.72000000000001</v>
      </c>
      <c r="K42" s="1" t="s">
        <v>52</v>
      </c>
    </row>
    <row r="43" spans="1:11" ht="12.75">
      <c r="A43" s="23">
        <v>38670</v>
      </c>
      <c r="B43" s="13">
        <v>2.75</v>
      </c>
      <c r="C43" s="3">
        <v>8</v>
      </c>
      <c r="D43" s="3">
        <v>0</v>
      </c>
      <c r="E43" s="3">
        <v>0.2</v>
      </c>
      <c r="F43" s="4">
        <f t="shared" si="7"/>
        <v>1.35</v>
      </c>
      <c r="G43" s="5" t="s">
        <v>2</v>
      </c>
      <c r="H43" s="1">
        <f t="shared" si="8"/>
        <v>0</v>
      </c>
      <c r="I43" s="1">
        <f t="shared" si="9"/>
        <v>-8</v>
      </c>
      <c r="J43" s="6">
        <f t="shared" si="10"/>
        <v>86.72000000000001</v>
      </c>
      <c r="K43" s="1" t="s">
        <v>53</v>
      </c>
    </row>
    <row r="44" spans="1:11" ht="12.75">
      <c r="A44" s="23">
        <v>38673</v>
      </c>
      <c r="B44" s="13">
        <v>5.5</v>
      </c>
      <c r="C44" s="3">
        <v>5</v>
      </c>
      <c r="D44" s="3">
        <v>0</v>
      </c>
      <c r="E44" s="3">
        <v>0.2</v>
      </c>
      <c r="F44" s="4">
        <f t="shared" si="7"/>
        <v>1.9</v>
      </c>
      <c r="G44" s="5" t="s">
        <v>3</v>
      </c>
      <c r="H44" s="1">
        <f t="shared" si="8"/>
        <v>27.5</v>
      </c>
      <c r="I44" s="1">
        <f t="shared" si="9"/>
        <v>22.5</v>
      </c>
      <c r="J44" s="6">
        <f t="shared" si="10"/>
        <v>109.22000000000001</v>
      </c>
      <c r="K44" s="1" t="s">
        <v>54</v>
      </c>
    </row>
    <row r="45" spans="1:11" ht="12.75">
      <c r="A45" s="23">
        <v>38674</v>
      </c>
      <c r="B45" s="13">
        <v>6</v>
      </c>
      <c r="C45" s="3">
        <v>4</v>
      </c>
      <c r="D45" s="3">
        <v>4</v>
      </c>
      <c r="E45" s="3">
        <v>0.2</v>
      </c>
      <c r="F45" s="4">
        <f t="shared" si="7"/>
        <v>2</v>
      </c>
      <c r="G45" s="5" t="s">
        <v>2</v>
      </c>
      <c r="H45" s="1">
        <f t="shared" si="8"/>
        <v>0</v>
      </c>
      <c r="I45" s="1">
        <f t="shared" si="9"/>
        <v>-8</v>
      </c>
      <c r="J45" s="6">
        <f t="shared" si="10"/>
        <v>101.22000000000001</v>
      </c>
      <c r="K45" s="1" t="s">
        <v>55</v>
      </c>
    </row>
    <row r="46" spans="1:11" ht="12.75">
      <c r="A46" s="23">
        <v>38675</v>
      </c>
      <c r="B46" s="13">
        <v>10</v>
      </c>
      <c r="C46" s="3">
        <v>3</v>
      </c>
      <c r="D46" s="3">
        <v>3</v>
      </c>
      <c r="E46" s="3">
        <v>0.25</v>
      </c>
      <c r="F46" s="4">
        <f t="shared" si="7"/>
        <v>3.25</v>
      </c>
      <c r="G46" s="5" t="s">
        <v>32</v>
      </c>
      <c r="H46" s="1">
        <f t="shared" si="8"/>
        <v>9.75</v>
      </c>
      <c r="I46" s="1">
        <f t="shared" si="9"/>
        <v>3.75</v>
      </c>
      <c r="J46" s="6">
        <f t="shared" si="10"/>
        <v>104.97000000000001</v>
      </c>
      <c r="K46" s="1" t="s">
        <v>56</v>
      </c>
    </row>
    <row r="47" spans="1:11" ht="12.75">
      <c r="A47" s="23">
        <v>38675</v>
      </c>
      <c r="B47" s="13">
        <v>3.75</v>
      </c>
      <c r="C47" s="3">
        <v>4</v>
      </c>
      <c r="D47" s="3">
        <v>0</v>
      </c>
      <c r="E47" s="3">
        <v>0.2</v>
      </c>
      <c r="F47" s="4">
        <f t="shared" si="7"/>
        <v>1.55</v>
      </c>
      <c r="G47" s="5" t="s">
        <v>57</v>
      </c>
      <c r="H47" s="1">
        <f t="shared" si="8"/>
        <v>0</v>
      </c>
      <c r="I47" s="1">
        <f t="shared" si="9"/>
        <v>-4</v>
      </c>
      <c r="J47" s="6">
        <f>I47+J46</f>
        <v>100.97000000000001</v>
      </c>
      <c r="K47" s="1" t="s">
        <v>58</v>
      </c>
    </row>
    <row r="48" spans="1:11" ht="12.75">
      <c r="A48" s="23">
        <v>38676</v>
      </c>
      <c r="B48" s="13">
        <v>11</v>
      </c>
      <c r="C48" s="3">
        <v>3</v>
      </c>
      <c r="D48" s="3">
        <v>3</v>
      </c>
      <c r="E48" s="3">
        <v>0.25</v>
      </c>
      <c r="F48" s="4">
        <f t="shared" si="7"/>
        <v>3.5</v>
      </c>
      <c r="G48" s="5" t="s">
        <v>3</v>
      </c>
      <c r="H48" s="1">
        <f t="shared" si="8"/>
        <v>43.5</v>
      </c>
      <c r="I48" s="1">
        <f t="shared" si="9"/>
        <v>37.5</v>
      </c>
      <c r="J48" s="6">
        <f aca="true" t="shared" si="11" ref="J48:J89">I48+J47</f>
        <v>138.47000000000003</v>
      </c>
      <c r="K48" s="1" t="s">
        <v>59</v>
      </c>
    </row>
    <row r="49" spans="1:11" ht="12.75">
      <c r="A49" s="23">
        <v>38676</v>
      </c>
      <c r="B49" s="13">
        <v>7</v>
      </c>
      <c r="C49" s="3">
        <v>4</v>
      </c>
      <c r="D49" s="3">
        <v>0</v>
      </c>
      <c r="E49" s="3">
        <v>0.25</v>
      </c>
      <c r="F49" s="4">
        <f t="shared" si="7"/>
        <v>2.5</v>
      </c>
      <c r="G49" s="5" t="s">
        <v>57</v>
      </c>
      <c r="H49" s="1">
        <f t="shared" si="8"/>
        <v>0</v>
      </c>
      <c r="I49" s="1">
        <f t="shared" si="9"/>
        <v>-4</v>
      </c>
      <c r="J49" s="6">
        <f t="shared" si="11"/>
        <v>134.47000000000003</v>
      </c>
      <c r="K49" s="1" t="s">
        <v>60</v>
      </c>
    </row>
    <row r="50" spans="1:11" ht="12.75">
      <c r="A50" s="23">
        <v>38678</v>
      </c>
      <c r="B50" s="13">
        <v>5.5</v>
      </c>
      <c r="C50" s="3">
        <v>2</v>
      </c>
      <c r="D50" s="3">
        <v>0</v>
      </c>
      <c r="E50" s="3">
        <v>0.2</v>
      </c>
      <c r="F50" s="4">
        <f t="shared" si="7"/>
        <v>1.9</v>
      </c>
      <c r="G50" s="5" t="s">
        <v>3</v>
      </c>
      <c r="H50" s="1">
        <f t="shared" si="8"/>
        <v>11</v>
      </c>
      <c r="I50" s="1">
        <f t="shared" si="9"/>
        <v>9</v>
      </c>
      <c r="J50" s="6">
        <f t="shared" si="11"/>
        <v>143.47000000000003</v>
      </c>
      <c r="K50" s="1" t="s">
        <v>61</v>
      </c>
    </row>
    <row r="51" spans="1:11" ht="12.75">
      <c r="A51" s="23">
        <v>38678</v>
      </c>
      <c r="B51" s="13">
        <v>7.5</v>
      </c>
      <c r="C51" s="3">
        <v>2</v>
      </c>
      <c r="D51" s="3">
        <v>2</v>
      </c>
      <c r="E51" s="3">
        <v>0.2</v>
      </c>
      <c r="F51" s="4">
        <f t="shared" si="7"/>
        <v>2.3</v>
      </c>
      <c r="G51" s="5" t="s">
        <v>2</v>
      </c>
      <c r="H51" s="1">
        <f t="shared" si="8"/>
        <v>0</v>
      </c>
      <c r="I51" s="1">
        <f t="shared" si="9"/>
        <v>-4</v>
      </c>
      <c r="J51" s="6">
        <f t="shared" si="11"/>
        <v>139.47000000000003</v>
      </c>
      <c r="K51" s="1" t="s">
        <v>62</v>
      </c>
    </row>
    <row r="52" spans="1:11" ht="12.75">
      <c r="A52" s="23">
        <v>38679</v>
      </c>
      <c r="B52" s="13">
        <v>7.5</v>
      </c>
      <c r="C52" s="3">
        <v>3</v>
      </c>
      <c r="D52" s="3">
        <v>3</v>
      </c>
      <c r="E52" s="3">
        <v>0.2</v>
      </c>
      <c r="F52" s="4">
        <f t="shared" si="7"/>
        <v>2.3</v>
      </c>
      <c r="G52" s="5" t="s">
        <v>2</v>
      </c>
      <c r="H52" s="1">
        <f t="shared" si="8"/>
        <v>0</v>
      </c>
      <c r="I52" s="1">
        <f t="shared" si="9"/>
        <v>-6</v>
      </c>
      <c r="J52" s="6">
        <f t="shared" si="11"/>
        <v>133.47000000000003</v>
      </c>
      <c r="K52" s="1" t="s">
        <v>63</v>
      </c>
    </row>
    <row r="53" spans="1:11" ht="12.75">
      <c r="A53" s="23">
        <v>38680</v>
      </c>
      <c r="B53" s="13">
        <v>2.25</v>
      </c>
      <c r="C53" s="3">
        <v>8</v>
      </c>
      <c r="D53" s="3">
        <v>0</v>
      </c>
      <c r="E53" s="3">
        <v>0.2</v>
      </c>
      <c r="F53" s="4">
        <f t="shared" si="7"/>
        <v>1.25</v>
      </c>
      <c r="G53" s="5" t="s">
        <v>3</v>
      </c>
      <c r="H53" s="1">
        <f t="shared" si="8"/>
        <v>18</v>
      </c>
      <c r="I53" s="1">
        <f t="shared" si="9"/>
        <v>10</v>
      </c>
      <c r="J53" s="6">
        <f t="shared" si="11"/>
        <v>143.47000000000003</v>
      </c>
      <c r="K53" s="1" t="s">
        <v>64</v>
      </c>
    </row>
    <row r="54" spans="1:11" ht="12.75">
      <c r="A54" s="23">
        <v>38680</v>
      </c>
      <c r="B54" s="13">
        <v>6.5</v>
      </c>
      <c r="C54" s="3">
        <v>2</v>
      </c>
      <c r="D54" s="3">
        <v>0</v>
      </c>
      <c r="E54" s="3">
        <v>0.2</v>
      </c>
      <c r="F54" s="4">
        <f t="shared" si="7"/>
        <v>2.1</v>
      </c>
      <c r="G54" s="5" t="s">
        <v>32</v>
      </c>
      <c r="H54" s="1">
        <f t="shared" si="8"/>
        <v>0</v>
      </c>
      <c r="I54" s="1">
        <f t="shared" si="9"/>
        <v>-2</v>
      </c>
      <c r="J54" s="6">
        <f t="shared" si="11"/>
        <v>141.47000000000003</v>
      </c>
      <c r="K54" s="1" t="s">
        <v>65</v>
      </c>
    </row>
    <row r="55" spans="1:11" ht="12.75">
      <c r="A55" s="23">
        <v>38681</v>
      </c>
      <c r="B55" s="13">
        <v>26</v>
      </c>
      <c r="C55" s="3">
        <v>1</v>
      </c>
      <c r="D55" s="3">
        <v>1</v>
      </c>
      <c r="E55" s="3">
        <v>0.2</v>
      </c>
      <c r="F55" s="4">
        <f t="shared" si="7"/>
        <v>6</v>
      </c>
      <c r="G55" s="5" t="s">
        <v>2</v>
      </c>
      <c r="H55" s="1">
        <f t="shared" si="8"/>
        <v>0</v>
      </c>
      <c r="I55" s="1">
        <f t="shared" si="9"/>
        <v>-2</v>
      </c>
      <c r="J55" s="6">
        <f t="shared" si="11"/>
        <v>139.47000000000003</v>
      </c>
      <c r="K55" s="1" t="s">
        <v>66</v>
      </c>
    </row>
    <row r="56" spans="1:11" ht="12.75">
      <c r="A56" s="23">
        <v>38681</v>
      </c>
      <c r="B56" s="13">
        <v>2.75</v>
      </c>
      <c r="C56" s="3">
        <v>8</v>
      </c>
      <c r="D56" s="3">
        <v>0</v>
      </c>
      <c r="E56" s="3">
        <v>0.2</v>
      </c>
      <c r="F56" s="4">
        <f t="shared" si="7"/>
        <v>1.35</v>
      </c>
      <c r="G56" s="5" t="s">
        <v>3</v>
      </c>
      <c r="H56" s="1">
        <f t="shared" si="8"/>
        <v>22</v>
      </c>
      <c r="I56" s="1">
        <f t="shared" si="9"/>
        <v>14</v>
      </c>
      <c r="J56" s="6">
        <f t="shared" si="11"/>
        <v>153.47000000000003</v>
      </c>
      <c r="K56" s="1" t="s">
        <v>67</v>
      </c>
    </row>
    <row r="57" spans="1:11" ht="12.75">
      <c r="A57" s="23">
        <v>38682</v>
      </c>
      <c r="B57" s="13">
        <v>2.75</v>
      </c>
      <c r="C57" s="3">
        <v>4</v>
      </c>
      <c r="D57" s="3">
        <v>0</v>
      </c>
      <c r="E57" s="3">
        <v>0.2</v>
      </c>
      <c r="F57" s="4">
        <f t="shared" si="7"/>
        <v>1.35</v>
      </c>
      <c r="G57" s="5" t="s">
        <v>3</v>
      </c>
      <c r="H57" s="1">
        <f t="shared" si="8"/>
        <v>11</v>
      </c>
      <c r="I57" s="1">
        <f t="shared" si="9"/>
        <v>7</v>
      </c>
      <c r="J57" s="6">
        <f t="shared" si="11"/>
        <v>160.47000000000003</v>
      </c>
      <c r="K57" s="1" t="s">
        <v>68</v>
      </c>
    </row>
    <row r="58" spans="1:11" ht="12.75">
      <c r="A58" s="23">
        <v>38682</v>
      </c>
      <c r="B58" s="13">
        <v>3.75</v>
      </c>
      <c r="C58" s="3">
        <v>4</v>
      </c>
      <c r="D58" s="3">
        <v>0</v>
      </c>
      <c r="E58" s="3">
        <v>0.2</v>
      </c>
      <c r="F58" s="4">
        <f t="shared" si="7"/>
        <v>1.55</v>
      </c>
      <c r="G58" s="5" t="s">
        <v>1</v>
      </c>
      <c r="H58" s="1">
        <f t="shared" si="8"/>
        <v>0</v>
      </c>
      <c r="I58" s="1">
        <f t="shared" si="9"/>
        <v>-4</v>
      </c>
      <c r="J58" s="6">
        <f t="shared" si="11"/>
        <v>156.47000000000003</v>
      </c>
      <c r="K58" s="1" t="s">
        <v>69</v>
      </c>
    </row>
    <row r="59" spans="1:11" ht="12.75">
      <c r="A59" s="23">
        <v>38683</v>
      </c>
      <c r="B59" s="13">
        <v>3.5</v>
      </c>
      <c r="C59" s="3">
        <v>8</v>
      </c>
      <c r="D59" s="3">
        <v>0</v>
      </c>
      <c r="E59" s="3">
        <v>0.2</v>
      </c>
      <c r="F59" s="4">
        <f t="shared" si="7"/>
        <v>1.5</v>
      </c>
      <c r="G59" s="5" t="s">
        <v>3</v>
      </c>
      <c r="H59" s="1">
        <f t="shared" si="8"/>
        <v>28</v>
      </c>
      <c r="I59" s="1">
        <f t="shared" si="9"/>
        <v>20</v>
      </c>
      <c r="J59" s="6">
        <f t="shared" si="11"/>
        <v>176.47000000000003</v>
      </c>
      <c r="K59" s="1" t="s">
        <v>70</v>
      </c>
    </row>
    <row r="60" spans="1:11" ht="12.75">
      <c r="A60" s="23">
        <v>38684</v>
      </c>
      <c r="B60" s="13">
        <v>4.5</v>
      </c>
      <c r="C60" s="3">
        <v>6</v>
      </c>
      <c r="D60" s="3">
        <v>0</v>
      </c>
      <c r="E60" s="3">
        <v>0.2</v>
      </c>
      <c r="F60" s="4">
        <f t="shared" si="7"/>
        <v>1.7000000000000002</v>
      </c>
      <c r="G60" s="5" t="s">
        <v>2</v>
      </c>
      <c r="H60" s="1">
        <f t="shared" si="8"/>
        <v>0</v>
      </c>
      <c r="I60" s="1">
        <f t="shared" si="9"/>
        <v>-6</v>
      </c>
      <c r="J60" s="6">
        <f t="shared" si="11"/>
        <v>170.47000000000003</v>
      </c>
      <c r="K60" s="1" t="s">
        <v>71</v>
      </c>
    </row>
    <row r="61" spans="1:11" ht="12.75">
      <c r="A61" s="23">
        <v>38685</v>
      </c>
      <c r="B61" s="13">
        <v>2.75</v>
      </c>
      <c r="C61" s="3">
        <v>8</v>
      </c>
      <c r="D61" s="3">
        <v>0</v>
      </c>
      <c r="E61" s="3">
        <v>0.2</v>
      </c>
      <c r="F61" s="4">
        <f t="shared" si="7"/>
        <v>1.35</v>
      </c>
      <c r="G61" s="5" t="s">
        <v>2</v>
      </c>
      <c r="H61" s="1">
        <f t="shared" si="8"/>
        <v>0</v>
      </c>
      <c r="I61" s="1">
        <f t="shared" si="9"/>
        <v>-8</v>
      </c>
      <c r="J61" s="6">
        <f t="shared" si="11"/>
        <v>162.47000000000003</v>
      </c>
      <c r="K61" s="1" t="s">
        <v>72</v>
      </c>
    </row>
    <row r="62" spans="1:11" ht="12.75">
      <c r="A62" s="23">
        <v>38686</v>
      </c>
      <c r="B62" s="13">
        <v>3.75</v>
      </c>
      <c r="C62" s="3">
        <v>6</v>
      </c>
      <c r="D62" s="3">
        <v>0</v>
      </c>
      <c r="E62" s="3">
        <v>0.2</v>
      </c>
      <c r="F62" s="4">
        <f t="shared" si="7"/>
        <v>1.55</v>
      </c>
      <c r="G62" s="5" t="s">
        <v>2</v>
      </c>
      <c r="H62" s="1">
        <f t="shared" si="8"/>
        <v>0</v>
      </c>
      <c r="I62" s="1">
        <f t="shared" si="9"/>
        <v>-6</v>
      </c>
      <c r="J62" s="6">
        <f t="shared" si="11"/>
        <v>156.47000000000003</v>
      </c>
      <c r="K62" s="1" t="s">
        <v>73</v>
      </c>
    </row>
    <row r="63" spans="1:11" ht="12.75">
      <c r="A63" s="23">
        <v>38686</v>
      </c>
      <c r="B63" s="13">
        <v>11</v>
      </c>
      <c r="C63" s="3">
        <v>1</v>
      </c>
      <c r="D63" s="3">
        <v>0</v>
      </c>
      <c r="E63" s="3">
        <v>0.2</v>
      </c>
      <c r="F63" s="4">
        <f t="shared" si="7"/>
        <v>3</v>
      </c>
      <c r="G63" s="5" t="s">
        <v>2</v>
      </c>
      <c r="H63" s="1">
        <f t="shared" si="8"/>
        <v>0</v>
      </c>
      <c r="I63" s="1">
        <f t="shared" si="9"/>
        <v>-1</v>
      </c>
      <c r="J63" s="6">
        <f t="shared" si="11"/>
        <v>155.47000000000003</v>
      </c>
      <c r="K63" s="1" t="s">
        <v>74</v>
      </c>
    </row>
    <row r="64" spans="1:11" ht="12.75">
      <c r="A64" s="23">
        <v>38687</v>
      </c>
      <c r="B64" s="13">
        <v>6</v>
      </c>
      <c r="C64" s="3">
        <v>6</v>
      </c>
      <c r="D64" s="3">
        <v>0</v>
      </c>
      <c r="E64" s="3">
        <v>0.2</v>
      </c>
      <c r="F64" s="4">
        <f t="shared" si="7"/>
        <v>2</v>
      </c>
      <c r="G64" s="5" t="s">
        <v>3</v>
      </c>
      <c r="H64" s="1">
        <f t="shared" si="8"/>
        <v>36</v>
      </c>
      <c r="I64" s="1">
        <f t="shared" si="9"/>
        <v>30</v>
      </c>
      <c r="J64" s="6">
        <f t="shared" si="11"/>
        <v>185.47000000000003</v>
      </c>
      <c r="K64" s="1" t="s">
        <v>75</v>
      </c>
    </row>
    <row r="65" spans="1:11" ht="12.75">
      <c r="A65" s="23">
        <v>38688</v>
      </c>
      <c r="B65" s="13">
        <v>3.5</v>
      </c>
      <c r="C65" s="3">
        <v>5</v>
      </c>
      <c r="D65" s="3">
        <v>0</v>
      </c>
      <c r="E65" s="3">
        <v>0.2</v>
      </c>
      <c r="F65" s="4">
        <f t="shared" si="7"/>
        <v>1.5</v>
      </c>
      <c r="G65" s="5" t="s">
        <v>2</v>
      </c>
      <c r="H65" s="1">
        <f t="shared" si="8"/>
        <v>0</v>
      </c>
      <c r="I65" s="1">
        <f t="shared" si="9"/>
        <v>-5</v>
      </c>
      <c r="J65" s="6">
        <f t="shared" si="11"/>
        <v>180.47000000000003</v>
      </c>
      <c r="K65" s="1" t="s">
        <v>76</v>
      </c>
    </row>
    <row r="66" spans="1:11" ht="12.75">
      <c r="A66" s="23">
        <v>38688</v>
      </c>
      <c r="B66" s="13">
        <v>9</v>
      </c>
      <c r="C66" s="3">
        <v>2</v>
      </c>
      <c r="D66" s="3">
        <v>0</v>
      </c>
      <c r="E66" s="3">
        <v>0.2</v>
      </c>
      <c r="F66" s="4">
        <f t="shared" si="7"/>
        <v>2.6</v>
      </c>
      <c r="G66" s="5" t="s">
        <v>2</v>
      </c>
      <c r="H66" s="1">
        <f t="shared" si="8"/>
        <v>0</v>
      </c>
      <c r="I66" s="1">
        <f t="shared" si="9"/>
        <v>-2</v>
      </c>
      <c r="J66" s="6">
        <f t="shared" si="11"/>
        <v>178.47000000000003</v>
      </c>
      <c r="K66" s="1" t="s">
        <v>77</v>
      </c>
    </row>
    <row r="67" spans="1:11" ht="12.75">
      <c r="A67" s="23">
        <v>38689</v>
      </c>
      <c r="B67" s="13">
        <v>4.5</v>
      </c>
      <c r="C67" s="3">
        <v>4</v>
      </c>
      <c r="D67" s="3">
        <v>0</v>
      </c>
      <c r="E67" s="3">
        <v>0.2</v>
      </c>
      <c r="F67" s="4">
        <f t="shared" si="7"/>
        <v>1.7000000000000002</v>
      </c>
      <c r="G67" s="5" t="s">
        <v>1</v>
      </c>
      <c r="H67" s="1">
        <f t="shared" si="8"/>
        <v>0</v>
      </c>
      <c r="I67" s="1">
        <f t="shared" si="9"/>
        <v>-4</v>
      </c>
      <c r="J67" s="6">
        <f t="shared" si="11"/>
        <v>174.47000000000003</v>
      </c>
      <c r="K67" s="1" t="s">
        <v>96</v>
      </c>
    </row>
    <row r="68" spans="1:11" ht="12.75">
      <c r="A68" s="23">
        <v>38689</v>
      </c>
      <c r="B68" s="13">
        <v>3.5</v>
      </c>
      <c r="C68" s="3">
        <v>5</v>
      </c>
      <c r="D68" s="3">
        <v>0</v>
      </c>
      <c r="E68" s="3">
        <v>0.2</v>
      </c>
      <c r="F68" s="4">
        <f t="shared" si="7"/>
        <v>1.5</v>
      </c>
      <c r="G68" s="5" t="s">
        <v>1</v>
      </c>
      <c r="H68" s="1">
        <f t="shared" si="8"/>
        <v>0</v>
      </c>
      <c r="I68" s="1">
        <f t="shared" si="9"/>
        <v>-5</v>
      </c>
      <c r="J68" s="6">
        <f t="shared" si="11"/>
        <v>169.47000000000003</v>
      </c>
      <c r="K68" s="1" t="s">
        <v>54</v>
      </c>
    </row>
    <row r="69" spans="1:11" ht="12.75">
      <c r="A69" s="23">
        <v>38690</v>
      </c>
      <c r="B69" s="13">
        <v>5</v>
      </c>
      <c r="C69" s="3">
        <v>5</v>
      </c>
      <c r="D69" s="3">
        <v>0</v>
      </c>
      <c r="E69" s="3">
        <v>0.2</v>
      </c>
      <c r="F69" s="4">
        <f t="shared" si="7"/>
        <v>1.8</v>
      </c>
      <c r="G69" s="5" t="s">
        <v>57</v>
      </c>
      <c r="H69" s="1">
        <f t="shared" si="8"/>
        <v>0</v>
      </c>
      <c r="I69" s="1">
        <f t="shared" si="9"/>
        <v>-5</v>
      </c>
      <c r="J69" s="6">
        <f t="shared" si="11"/>
        <v>164.47000000000003</v>
      </c>
      <c r="K69" s="1" t="s">
        <v>78</v>
      </c>
    </row>
    <row r="70" spans="1:11" ht="12.75">
      <c r="A70" s="23">
        <v>38690</v>
      </c>
      <c r="B70" s="13">
        <v>9</v>
      </c>
      <c r="C70" s="3">
        <v>2</v>
      </c>
      <c r="D70" s="3">
        <v>0</v>
      </c>
      <c r="E70" s="3">
        <v>0.25</v>
      </c>
      <c r="F70" s="4">
        <f t="shared" si="7"/>
        <v>3</v>
      </c>
      <c r="G70" s="5" t="s">
        <v>2</v>
      </c>
      <c r="H70" s="1">
        <f t="shared" si="8"/>
        <v>0</v>
      </c>
      <c r="I70" s="1">
        <f t="shared" si="9"/>
        <v>-2</v>
      </c>
      <c r="J70" s="6">
        <f t="shared" si="11"/>
        <v>162.47000000000003</v>
      </c>
      <c r="K70" s="1" t="s">
        <v>60</v>
      </c>
    </row>
    <row r="71" spans="1:11" ht="12.75">
      <c r="A71" s="23">
        <v>38692</v>
      </c>
      <c r="B71" s="13">
        <v>5</v>
      </c>
      <c r="C71" s="3">
        <v>4</v>
      </c>
      <c r="D71" s="3">
        <v>4</v>
      </c>
      <c r="E71" s="3">
        <v>0.2</v>
      </c>
      <c r="F71" s="4">
        <f t="shared" si="7"/>
        <v>1.8</v>
      </c>
      <c r="G71" s="5" t="s">
        <v>32</v>
      </c>
      <c r="H71" s="1">
        <f t="shared" si="8"/>
        <v>7.2</v>
      </c>
      <c r="I71" s="1">
        <f t="shared" si="9"/>
        <v>-0.7999999999999998</v>
      </c>
      <c r="J71" s="6">
        <f t="shared" si="11"/>
        <v>161.67000000000002</v>
      </c>
      <c r="K71" s="1" t="s">
        <v>79</v>
      </c>
    </row>
    <row r="72" spans="1:11" ht="12.75">
      <c r="A72" s="23">
        <v>38694</v>
      </c>
      <c r="B72" s="13">
        <v>7</v>
      </c>
      <c r="C72" s="3">
        <v>2</v>
      </c>
      <c r="D72" s="3">
        <v>0</v>
      </c>
      <c r="E72" s="3">
        <v>0.2</v>
      </c>
      <c r="F72" s="4">
        <f t="shared" si="7"/>
        <v>2.2</v>
      </c>
      <c r="G72" s="5" t="s">
        <v>3</v>
      </c>
      <c r="H72" s="1">
        <f t="shared" si="8"/>
        <v>14</v>
      </c>
      <c r="I72" s="1">
        <f t="shared" si="9"/>
        <v>12</v>
      </c>
      <c r="J72" s="6">
        <f t="shared" si="11"/>
        <v>173.67000000000002</v>
      </c>
      <c r="K72" s="1" t="s">
        <v>80</v>
      </c>
    </row>
    <row r="73" spans="1:11" ht="12.75">
      <c r="A73" s="23">
        <v>38694</v>
      </c>
      <c r="B73" s="13">
        <v>7</v>
      </c>
      <c r="C73" s="3">
        <v>4</v>
      </c>
      <c r="D73" s="3">
        <v>4</v>
      </c>
      <c r="E73" s="3">
        <v>0.2</v>
      </c>
      <c r="F73" s="4">
        <f t="shared" si="7"/>
        <v>2.2</v>
      </c>
      <c r="G73" s="5" t="s">
        <v>2</v>
      </c>
      <c r="H73" s="1">
        <f t="shared" si="8"/>
        <v>0</v>
      </c>
      <c r="I73" s="1">
        <f t="shared" si="9"/>
        <v>-8</v>
      </c>
      <c r="J73" s="6">
        <f t="shared" si="11"/>
        <v>165.67000000000002</v>
      </c>
      <c r="K73" s="1" t="s">
        <v>81</v>
      </c>
    </row>
    <row r="74" spans="1:11" ht="12.75">
      <c r="A74" s="23">
        <v>38695</v>
      </c>
      <c r="B74" s="13">
        <v>4</v>
      </c>
      <c r="C74" s="3">
        <v>8</v>
      </c>
      <c r="D74" s="3">
        <v>0</v>
      </c>
      <c r="E74" s="3">
        <v>0.2</v>
      </c>
      <c r="F74" s="4">
        <f t="shared" si="7"/>
        <v>1.6</v>
      </c>
      <c r="G74" s="5" t="s">
        <v>2</v>
      </c>
      <c r="H74" s="1">
        <f t="shared" si="8"/>
        <v>0</v>
      </c>
      <c r="I74" s="1">
        <f t="shared" si="9"/>
        <v>-8</v>
      </c>
      <c r="J74" s="6">
        <f t="shared" si="11"/>
        <v>157.67000000000002</v>
      </c>
      <c r="K74" s="1" t="s">
        <v>82</v>
      </c>
    </row>
    <row r="75" spans="1:11" ht="12.75">
      <c r="A75" s="23">
        <v>38696</v>
      </c>
      <c r="B75" s="13">
        <v>4</v>
      </c>
      <c r="C75" s="3">
        <v>4</v>
      </c>
      <c r="D75" s="3">
        <v>0</v>
      </c>
      <c r="E75" s="3">
        <v>0.2</v>
      </c>
      <c r="F75" s="4">
        <f t="shared" si="7"/>
        <v>1.6</v>
      </c>
      <c r="G75" s="5" t="s">
        <v>2</v>
      </c>
      <c r="H75" s="1">
        <f t="shared" si="8"/>
        <v>0</v>
      </c>
      <c r="I75" s="1">
        <f t="shared" si="9"/>
        <v>-4</v>
      </c>
      <c r="J75" s="6">
        <f t="shared" si="11"/>
        <v>153.67000000000002</v>
      </c>
      <c r="K75" s="1" t="s">
        <v>83</v>
      </c>
    </row>
    <row r="76" spans="1:11" ht="12.75">
      <c r="A76" s="23">
        <v>38696</v>
      </c>
      <c r="B76" s="13">
        <v>4</v>
      </c>
      <c r="C76" s="3">
        <v>4</v>
      </c>
      <c r="D76" s="3">
        <v>0</v>
      </c>
      <c r="E76" s="3">
        <v>0.2</v>
      </c>
      <c r="F76" s="4">
        <f t="shared" si="7"/>
        <v>1.6</v>
      </c>
      <c r="G76" s="5" t="s">
        <v>2</v>
      </c>
      <c r="H76" s="1">
        <f t="shared" si="8"/>
        <v>0</v>
      </c>
      <c r="I76" s="1">
        <f t="shared" si="9"/>
        <v>-4</v>
      </c>
      <c r="J76" s="6">
        <f t="shared" si="11"/>
        <v>149.67000000000002</v>
      </c>
      <c r="K76" s="1" t="s">
        <v>70</v>
      </c>
    </row>
    <row r="77" spans="1:11" ht="12.75">
      <c r="A77" s="23">
        <v>38697</v>
      </c>
      <c r="B77" s="13">
        <v>3.25</v>
      </c>
      <c r="C77" s="3">
        <v>6</v>
      </c>
      <c r="D77" s="3">
        <v>0</v>
      </c>
      <c r="E77" s="3">
        <v>0.2</v>
      </c>
      <c r="F77" s="4">
        <f t="shared" si="7"/>
        <v>1.45</v>
      </c>
      <c r="G77" s="5" t="s">
        <v>3</v>
      </c>
      <c r="H77" s="1">
        <f t="shared" si="8"/>
        <v>19.5</v>
      </c>
      <c r="I77" s="1">
        <f t="shared" si="9"/>
        <v>13.5</v>
      </c>
      <c r="J77" s="6">
        <f t="shared" si="11"/>
        <v>163.17000000000002</v>
      </c>
      <c r="K77" s="1" t="s">
        <v>84</v>
      </c>
    </row>
    <row r="78" spans="1:11" ht="12.75">
      <c r="A78" s="23">
        <v>38699</v>
      </c>
      <c r="B78" s="13">
        <v>4.5</v>
      </c>
      <c r="C78" s="3">
        <v>6</v>
      </c>
      <c r="D78" s="3">
        <v>0</v>
      </c>
      <c r="E78" s="3">
        <v>0.2</v>
      </c>
      <c r="F78" s="4">
        <f t="shared" si="7"/>
        <v>1.7000000000000002</v>
      </c>
      <c r="G78" s="5" t="s">
        <v>2</v>
      </c>
      <c r="H78" s="1">
        <f>IF(G78="lost",(0),IF(G78="won",B78*C78+D78*F78,D78*F78))</f>
        <v>0</v>
      </c>
      <c r="I78" s="1">
        <f>H78-C78-D78</f>
        <v>-6</v>
      </c>
      <c r="J78" s="6">
        <f t="shared" si="11"/>
        <v>157.17000000000002</v>
      </c>
      <c r="K78" s="1" t="s">
        <v>85</v>
      </c>
    </row>
    <row r="79" spans="1:11" ht="12.75">
      <c r="A79" s="23">
        <v>38700</v>
      </c>
      <c r="B79" s="13">
        <v>5</v>
      </c>
      <c r="C79" s="3">
        <v>5</v>
      </c>
      <c r="D79" s="3">
        <v>5</v>
      </c>
      <c r="E79" s="3">
        <v>0.2</v>
      </c>
      <c r="F79" s="4">
        <f t="shared" si="7"/>
        <v>1.8</v>
      </c>
      <c r="G79" s="5" t="s">
        <v>32</v>
      </c>
      <c r="H79" s="1">
        <f aca="true" t="shared" si="12" ref="H79:H124">IF(G79="lost",(0),IF(G79="won",B79*C79+D79*F79,D79*F79))</f>
        <v>9</v>
      </c>
      <c r="I79" s="1">
        <f aca="true" t="shared" si="13" ref="I79:I124">H79-C79-D79</f>
        <v>-1</v>
      </c>
      <c r="J79" s="6">
        <f t="shared" si="11"/>
        <v>156.17000000000002</v>
      </c>
      <c r="K79" s="1" t="s">
        <v>86</v>
      </c>
    </row>
    <row r="80" spans="1:11" ht="12.75">
      <c r="A80" s="23">
        <v>38701</v>
      </c>
      <c r="B80" s="13">
        <v>4.333</v>
      </c>
      <c r="C80" s="3">
        <v>6</v>
      </c>
      <c r="D80" s="3">
        <v>0</v>
      </c>
      <c r="E80" s="3">
        <v>0.2</v>
      </c>
      <c r="F80" s="4">
        <f t="shared" si="7"/>
        <v>1.6666</v>
      </c>
      <c r="G80" s="5" t="s">
        <v>32</v>
      </c>
      <c r="H80" s="1">
        <f t="shared" si="12"/>
        <v>0</v>
      </c>
      <c r="I80" s="1">
        <f t="shared" si="13"/>
        <v>-6</v>
      </c>
      <c r="J80" s="6">
        <f t="shared" si="11"/>
        <v>150.17000000000002</v>
      </c>
      <c r="K80" s="1" t="s">
        <v>87</v>
      </c>
    </row>
    <row r="81" spans="1:11" ht="12.75">
      <c r="A81" s="23">
        <v>38702</v>
      </c>
      <c r="B81" s="13">
        <v>7</v>
      </c>
      <c r="C81" s="3">
        <v>4</v>
      </c>
      <c r="D81" s="3">
        <v>4</v>
      </c>
      <c r="E81" s="3">
        <v>0.2</v>
      </c>
      <c r="F81" s="4">
        <f t="shared" si="7"/>
        <v>2.2</v>
      </c>
      <c r="G81" s="5" t="s">
        <v>32</v>
      </c>
      <c r="H81" s="1">
        <f t="shared" si="12"/>
        <v>8.8</v>
      </c>
      <c r="I81" s="1">
        <f t="shared" si="13"/>
        <v>0.8000000000000007</v>
      </c>
      <c r="J81" s="6">
        <f t="shared" si="11"/>
        <v>150.97000000000003</v>
      </c>
      <c r="K81" s="1" t="s">
        <v>88</v>
      </c>
    </row>
    <row r="82" spans="1:11" ht="12.75">
      <c r="A82" s="23">
        <v>38703</v>
      </c>
      <c r="B82" s="13">
        <v>4</v>
      </c>
      <c r="C82" s="3">
        <v>5</v>
      </c>
      <c r="D82" s="3">
        <v>0</v>
      </c>
      <c r="E82" s="3">
        <v>0.2</v>
      </c>
      <c r="F82" s="4">
        <f t="shared" si="7"/>
        <v>1.6</v>
      </c>
      <c r="G82" s="5" t="s">
        <v>3</v>
      </c>
      <c r="H82" s="1">
        <f t="shared" si="12"/>
        <v>20</v>
      </c>
      <c r="I82" s="1">
        <f t="shared" si="13"/>
        <v>15</v>
      </c>
      <c r="J82" s="6">
        <f t="shared" si="11"/>
        <v>165.97000000000003</v>
      </c>
      <c r="K82" s="1" t="s">
        <v>89</v>
      </c>
    </row>
    <row r="83" spans="1:11" ht="12.75">
      <c r="A83" s="23">
        <v>38703</v>
      </c>
      <c r="B83" s="13">
        <v>4.5</v>
      </c>
      <c r="C83" s="3">
        <v>4</v>
      </c>
      <c r="D83" s="3">
        <v>0</v>
      </c>
      <c r="E83" s="3">
        <v>0.2</v>
      </c>
      <c r="F83" s="4">
        <f t="shared" si="7"/>
        <v>1.7000000000000002</v>
      </c>
      <c r="G83" s="5" t="s">
        <v>1</v>
      </c>
      <c r="H83" s="1">
        <f t="shared" si="12"/>
        <v>0</v>
      </c>
      <c r="I83" s="1">
        <f t="shared" si="13"/>
        <v>-4</v>
      </c>
      <c r="J83" s="6">
        <f t="shared" si="11"/>
        <v>161.97000000000003</v>
      </c>
      <c r="K83" s="1" t="s">
        <v>90</v>
      </c>
    </row>
    <row r="84" spans="1:11" ht="12.75">
      <c r="A84" s="23">
        <v>38704</v>
      </c>
      <c r="B84" s="13">
        <v>3.5</v>
      </c>
      <c r="C84" s="3">
        <v>6</v>
      </c>
      <c r="D84" s="3">
        <v>0</v>
      </c>
      <c r="E84" s="3">
        <v>0.2</v>
      </c>
      <c r="F84" s="4">
        <f t="shared" si="7"/>
        <v>1.5</v>
      </c>
      <c r="G84" s="5" t="s">
        <v>2</v>
      </c>
      <c r="H84" s="1">
        <f t="shared" si="12"/>
        <v>0</v>
      </c>
      <c r="I84" s="1">
        <f t="shared" si="13"/>
        <v>-6</v>
      </c>
      <c r="J84" s="6">
        <f t="shared" si="11"/>
        <v>155.97000000000003</v>
      </c>
      <c r="K84" s="1" t="s">
        <v>91</v>
      </c>
    </row>
    <row r="85" spans="1:11" ht="12.75">
      <c r="A85" s="23">
        <v>38705</v>
      </c>
      <c r="B85" s="13">
        <f>19/5</f>
        <v>3.8</v>
      </c>
      <c r="C85" s="3">
        <v>6</v>
      </c>
      <c r="D85" s="3">
        <v>0</v>
      </c>
      <c r="E85" s="3">
        <v>0.2</v>
      </c>
      <c r="F85" s="4">
        <f t="shared" si="7"/>
        <v>1.56</v>
      </c>
      <c r="G85" s="5" t="s">
        <v>3</v>
      </c>
      <c r="H85" s="1">
        <f t="shared" si="12"/>
        <v>22.799999999999997</v>
      </c>
      <c r="I85" s="1">
        <f t="shared" si="13"/>
        <v>16.799999999999997</v>
      </c>
      <c r="J85" s="6">
        <f t="shared" si="11"/>
        <v>172.77000000000004</v>
      </c>
      <c r="K85" s="1" t="s">
        <v>92</v>
      </c>
    </row>
    <row r="86" spans="1:11" ht="12.75">
      <c r="A86" s="23">
        <v>38705</v>
      </c>
      <c r="B86" s="13">
        <v>34</v>
      </c>
      <c r="C86" s="3">
        <v>1</v>
      </c>
      <c r="D86" s="3">
        <v>1</v>
      </c>
      <c r="E86" s="3">
        <v>0.2</v>
      </c>
      <c r="F86" s="4">
        <f t="shared" si="7"/>
        <v>7.6000000000000005</v>
      </c>
      <c r="G86" s="5" t="s">
        <v>2</v>
      </c>
      <c r="H86" s="1">
        <f t="shared" si="12"/>
        <v>0</v>
      </c>
      <c r="I86" s="1">
        <f t="shared" si="13"/>
        <v>-2</v>
      </c>
      <c r="J86" s="6">
        <f t="shared" si="11"/>
        <v>170.77000000000004</v>
      </c>
      <c r="K86" s="1" t="s">
        <v>93</v>
      </c>
    </row>
    <row r="87" spans="1:11" ht="12.75">
      <c r="A87" s="23">
        <v>38707</v>
      </c>
      <c r="B87" s="13">
        <v>2</v>
      </c>
      <c r="C87" s="3">
        <v>9</v>
      </c>
      <c r="D87" s="3">
        <v>0</v>
      </c>
      <c r="E87" s="3">
        <v>0.2</v>
      </c>
      <c r="F87" s="4">
        <f t="shared" si="7"/>
        <v>1.2</v>
      </c>
      <c r="G87" s="5" t="s">
        <v>3</v>
      </c>
      <c r="H87" s="1">
        <f t="shared" si="12"/>
        <v>18</v>
      </c>
      <c r="I87" s="1">
        <f t="shared" si="13"/>
        <v>9</v>
      </c>
      <c r="J87" s="6">
        <f t="shared" si="11"/>
        <v>179.77000000000004</v>
      </c>
      <c r="K87" s="1" t="s">
        <v>95</v>
      </c>
    </row>
    <row r="88" spans="1:11" ht="12.75">
      <c r="A88" s="23">
        <v>38708</v>
      </c>
      <c r="B88" s="13">
        <v>2.5</v>
      </c>
      <c r="C88" s="3">
        <v>8</v>
      </c>
      <c r="D88" s="3">
        <v>0</v>
      </c>
      <c r="E88" s="3">
        <v>0.2</v>
      </c>
      <c r="F88" s="4">
        <f t="shared" si="7"/>
        <v>1.3</v>
      </c>
      <c r="G88" s="5" t="s">
        <v>2</v>
      </c>
      <c r="H88" s="1">
        <f t="shared" si="12"/>
        <v>0</v>
      </c>
      <c r="I88" s="1">
        <f t="shared" si="13"/>
        <v>-8</v>
      </c>
      <c r="J88" s="6">
        <f t="shared" si="11"/>
        <v>171.77000000000004</v>
      </c>
      <c r="K88" s="1" t="s">
        <v>94</v>
      </c>
    </row>
    <row r="89" spans="1:11" ht="12.75">
      <c r="A89" s="23">
        <v>38712</v>
      </c>
      <c r="B89" s="13">
        <v>13</v>
      </c>
      <c r="C89" s="3">
        <v>4</v>
      </c>
      <c r="D89" s="3">
        <v>4</v>
      </c>
      <c r="E89" s="3">
        <v>0.25</v>
      </c>
      <c r="F89" s="4">
        <f t="shared" si="7"/>
        <v>4</v>
      </c>
      <c r="G89" s="5" t="s">
        <v>2</v>
      </c>
      <c r="H89" s="1">
        <f t="shared" si="12"/>
        <v>0</v>
      </c>
      <c r="I89" s="1">
        <f t="shared" si="13"/>
        <v>-8</v>
      </c>
      <c r="J89" s="6">
        <f t="shared" si="11"/>
        <v>163.77000000000004</v>
      </c>
      <c r="K89" s="1" t="s">
        <v>97</v>
      </c>
    </row>
    <row r="90" spans="1:11" ht="12.75">
      <c r="A90" s="23">
        <v>38712</v>
      </c>
      <c r="B90" s="13">
        <v>9</v>
      </c>
      <c r="C90" s="3">
        <v>2</v>
      </c>
      <c r="D90" s="3">
        <v>2</v>
      </c>
      <c r="E90" s="3">
        <v>0.2</v>
      </c>
      <c r="F90" s="4">
        <f t="shared" si="7"/>
        <v>2.6</v>
      </c>
      <c r="G90" s="5" t="s">
        <v>2</v>
      </c>
      <c r="H90" s="1">
        <f t="shared" si="12"/>
        <v>0</v>
      </c>
      <c r="I90" s="1">
        <f t="shared" si="13"/>
        <v>-4</v>
      </c>
      <c r="J90" s="6">
        <f aca="true" t="shared" si="14" ref="J90:J153">I90+J89</f>
        <v>159.77000000000004</v>
      </c>
      <c r="K90" s="1" t="s">
        <v>31</v>
      </c>
    </row>
    <row r="91" spans="1:11" ht="12.75">
      <c r="A91" s="22">
        <v>38712</v>
      </c>
      <c r="B91" s="13">
        <v>3.5</v>
      </c>
      <c r="C91" s="3">
        <v>6</v>
      </c>
      <c r="D91" s="3">
        <v>0</v>
      </c>
      <c r="E91" s="3">
        <v>0.2</v>
      </c>
      <c r="F91" s="4">
        <f t="shared" si="7"/>
        <v>1.5</v>
      </c>
      <c r="G91" s="5" t="s">
        <v>2</v>
      </c>
      <c r="H91" s="1">
        <f t="shared" si="12"/>
        <v>0</v>
      </c>
      <c r="I91" s="1">
        <f t="shared" si="13"/>
        <v>-6</v>
      </c>
      <c r="J91" s="6">
        <f t="shared" si="14"/>
        <v>153.77000000000004</v>
      </c>
      <c r="K91" s="1" t="s">
        <v>98</v>
      </c>
    </row>
    <row r="92" spans="1:11" ht="12.75">
      <c r="A92" s="22">
        <v>38713</v>
      </c>
      <c r="B92" s="13">
        <v>7</v>
      </c>
      <c r="C92" s="3">
        <v>2</v>
      </c>
      <c r="D92" s="3">
        <v>0</v>
      </c>
      <c r="E92" s="3">
        <v>0.2</v>
      </c>
      <c r="F92" s="4">
        <f t="shared" si="7"/>
        <v>2.2</v>
      </c>
      <c r="G92" s="5" t="s">
        <v>3</v>
      </c>
      <c r="H92" s="1">
        <f t="shared" si="12"/>
        <v>14</v>
      </c>
      <c r="I92" s="1">
        <f t="shared" si="13"/>
        <v>12</v>
      </c>
      <c r="J92" s="6">
        <f t="shared" si="14"/>
        <v>165.77000000000004</v>
      </c>
      <c r="K92" s="1" t="s">
        <v>99</v>
      </c>
    </row>
    <row r="93" spans="1:11" ht="12.75">
      <c r="A93" s="22">
        <v>38713</v>
      </c>
      <c r="B93" s="13">
        <v>7.5</v>
      </c>
      <c r="C93" s="3">
        <v>4</v>
      </c>
      <c r="D93" s="3">
        <v>4</v>
      </c>
      <c r="E93" s="3">
        <v>0.2</v>
      </c>
      <c r="F93" s="4">
        <f t="shared" si="7"/>
        <v>2.3</v>
      </c>
      <c r="G93" s="5" t="s">
        <v>2</v>
      </c>
      <c r="H93" s="1">
        <f t="shared" si="12"/>
        <v>0</v>
      </c>
      <c r="I93" s="1">
        <f t="shared" si="13"/>
        <v>-8</v>
      </c>
      <c r="J93" s="6">
        <f t="shared" si="14"/>
        <v>157.77000000000004</v>
      </c>
      <c r="K93" s="1" t="s">
        <v>100</v>
      </c>
    </row>
    <row r="94" spans="1:11" ht="12.75">
      <c r="A94" s="22">
        <v>38714</v>
      </c>
      <c r="B94" s="13">
        <v>5.5</v>
      </c>
      <c r="C94" s="3">
        <v>3</v>
      </c>
      <c r="D94" s="3">
        <v>0</v>
      </c>
      <c r="E94" s="3">
        <v>0.2</v>
      </c>
      <c r="F94" s="4">
        <f t="shared" si="7"/>
        <v>1.9</v>
      </c>
      <c r="G94" s="5" t="s">
        <v>3</v>
      </c>
      <c r="H94" s="1">
        <f t="shared" si="12"/>
        <v>16.5</v>
      </c>
      <c r="I94" s="1">
        <f t="shared" si="13"/>
        <v>13.5</v>
      </c>
      <c r="J94" s="6">
        <f t="shared" si="14"/>
        <v>171.27000000000004</v>
      </c>
      <c r="K94" s="1" t="s">
        <v>101</v>
      </c>
    </row>
    <row r="95" spans="1:11" ht="12.75">
      <c r="A95" s="22">
        <v>38714</v>
      </c>
      <c r="B95" s="13">
        <v>5.5</v>
      </c>
      <c r="C95" s="3">
        <v>4</v>
      </c>
      <c r="D95" s="3">
        <v>0</v>
      </c>
      <c r="E95" s="3">
        <v>0.2</v>
      </c>
      <c r="F95" s="4">
        <f t="shared" si="7"/>
        <v>1.9</v>
      </c>
      <c r="G95" s="5" t="s">
        <v>57</v>
      </c>
      <c r="H95" s="1">
        <f t="shared" si="12"/>
        <v>0</v>
      </c>
      <c r="I95" s="1">
        <f t="shared" si="13"/>
        <v>-4</v>
      </c>
      <c r="J95" s="6">
        <f t="shared" si="14"/>
        <v>167.27000000000004</v>
      </c>
      <c r="K95" s="1" t="s">
        <v>78</v>
      </c>
    </row>
    <row r="96" spans="1:11" ht="12.75">
      <c r="A96" s="22">
        <v>38715</v>
      </c>
      <c r="B96" s="13">
        <v>13</v>
      </c>
      <c r="C96" s="3">
        <v>2</v>
      </c>
      <c r="D96" s="3">
        <v>2</v>
      </c>
      <c r="E96" s="3">
        <v>0.25</v>
      </c>
      <c r="F96" s="1">
        <f t="shared" si="7"/>
        <v>4</v>
      </c>
      <c r="G96" s="5" t="s">
        <v>2</v>
      </c>
      <c r="H96" s="1">
        <f t="shared" si="12"/>
        <v>0</v>
      </c>
      <c r="I96" s="1">
        <f t="shared" si="13"/>
        <v>-4</v>
      </c>
      <c r="J96" s="6">
        <f t="shared" si="14"/>
        <v>163.27000000000004</v>
      </c>
      <c r="K96" s="1" t="s">
        <v>102</v>
      </c>
    </row>
    <row r="97" spans="1:11" ht="12.75">
      <c r="A97" s="22">
        <v>38716</v>
      </c>
      <c r="B97" s="13">
        <v>26</v>
      </c>
      <c r="C97" s="3">
        <v>1</v>
      </c>
      <c r="D97" s="3">
        <v>1</v>
      </c>
      <c r="E97" s="3">
        <v>0.2</v>
      </c>
      <c r="F97" s="1">
        <f t="shared" si="7"/>
        <v>6</v>
      </c>
      <c r="G97" s="5" t="s">
        <v>2</v>
      </c>
      <c r="H97" s="1">
        <f t="shared" si="12"/>
        <v>0</v>
      </c>
      <c r="I97" s="1">
        <f t="shared" si="13"/>
        <v>-2</v>
      </c>
      <c r="J97" s="6">
        <f t="shared" si="14"/>
        <v>161.27000000000004</v>
      </c>
      <c r="K97" s="1" t="s">
        <v>103</v>
      </c>
    </row>
    <row r="98" spans="1:11" ht="12.75">
      <c r="A98" s="22">
        <v>38716</v>
      </c>
      <c r="B98" s="13">
        <v>5</v>
      </c>
      <c r="C98" s="3">
        <v>3</v>
      </c>
      <c r="D98" s="3">
        <v>3</v>
      </c>
      <c r="E98" s="3">
        <v>0.2</v>
      </c>
      <c r="F98" s="1">
        <f t="shared" si="7"/>
        <v>1.8</v>
      </c>
      <c r="G98" s="5" t="s">
        <v>1</v>
      </c>
      <c r="H98" s="1">
        <f t="shared" si="12"/>
        <v>5.4</v>
      </c>
      <c r="I98" s="1">
        <f t="shared" si="13"/>
        <v>-0.5999999999999996</v>
      </c>
      <c r="J98" s="6">
        <f t="shared" si="14"/>
        <v>160.67000000000004</v>
      </c>
      <c r="K98" s="1" t="s">
        <v>104</v>
      </c>
    </row>
    <row r="99" spans="1:11" ht="12.75">
      <c r="A99" s="22">
        <v>38717</v>
      </c>
      <c r="B99" s="13">
        <v>5</v>
      </c>
      <c r="C99" s="3">
        <v>3</v>
      </c>
      <c r="D99" s="3">
        <v>0</v>
      </c>
      <c r="E99" s="3">
        <v>0.2</v>
      </c>
      <c r="F99" s="1">
        <f t="shared" si="7"/>
        <v>1.8</v>
      </c>
      <c r="G99" s="5" t="s">
        <v>57</v>
      </c>
      <c r="H99" s="1">
        <f t="shared" si="12"/>
        <v>0</v>
      </c>
      <c r="I99" s="1">
        <f t="shared" si="13"/>
        <v>-3</v>
      </c>
      <c r="J99" s="6">
        <f t="shared" si="14"/>
        <v>157.67000000000004</v>
      </c>
      <c r="K99" s="1" t="s">
        <v>105</v>
      </c>
    </row>
    <row r="100" spans="1:11" ht="12.75">
      <c r="A100" s="22">
        <v>38717</v>
      </c>
      <c r="B100" s="13">
        <v>3.5</v>
      </c>
      <c r="C100" s="3">
        <v>6</v>
      </c>
      <c r="D100" s="3">
        <v>0</v>
      </c>
      <c r="E100" s="3">
        <v>0.2</v>
      </c>
      <c r="F100" s="1">
        <f t="shared" si="7"/>
        <v>1.5</v>
      </c>
      <c r="G100" s="5" t="s">
        <v>2</v>
      </c>
      <c r="H100" s="1">
        <f t="shared" si="12"/>
        <v>0</v>
      </c>
      <c r="I100" s="1">
        <f t="shared" si="13"/>
        <v>-6</v>
      </c>
      <c r="J100" s="6">
        <f t="shared" si="14"/>
        <v>151.67000000000004</v>
      </c>
      <c r="K100" s="1" t="s">
        <v>106</v>
      </c>
    </row>
    <row r="101" spans="1:11" ht="12.75">
      <c r="A101" s="22">
        <v>38718</v>
      </c>
      <c r="B101" s="13">
        <v>7</v>
      </c>
      <c r="C101" s="3">
        <v>4</v>
      </c>
      <c r="D101" s="3">
        <v>4</v>
      </c>
      <c r="E101" s="3">
        <v>0.2</v>
      </c>
      <c r="F101" s="1">
        <f t="shared" si="7"/>
        <v>2.2</v>
      </c>
      <c r="G101" s="5" t="s">
        <v>2</v>
      </c>
      <c r="H101" s="1">
        <f t="shared" si="12"/>
        <v>0</v>
      </c>
      <c r="I101" s="1">
        <f t="shared" si="13"/>
        <v>-8</v>
      </c>
      <c r="J101" s="6">
        <f t="shared" si="14"/>
        <v>143.67000000000004</v>
      </c>
      <c r="K101" s="1" t="s">
        <v>107</v>
      </c>
    </row>
    <row r="102" spans="1:11" ht="12.75">
      <c r="A102" s="22">
        <v>38719</v>
      </c>
      <c r="B102" s="13">
        <v>4</v>
      </c>
      <c r="C102" s="3">
        <v>8</v>
      </c>
      <c r="D102" s="3">
        <v>0</v>
      </c>
      <c r="E102" s="3">
        <v>0.2</v>
      </c>
      <c r="F102" s="1">
        <f t="shared" si="7"/>
        <v>1.6</v>
      </c>
      <c r="G102" s="5" t="s">
        <v>2</v>
      </c>
      <c r="H102" s="1">
        <f t="shared" si="12"/>
        <v>0</v>
      </c>
      <c r="I102" s="1">
        <f t="shared" si="13"/>
        <v>-8</v>
      </c>
      <c r="J102" s="6">
        <f t="shared" si="14"/>
        <v>135.67000000000004</v>
      </c>
      <c r="K102" s="1" t="s">
        <v>108</v>
      </c>
    </row>
    <row r="103" spans="1:11" ht="12.75">
      <c r="A103" s="22">
        <v>38721</v>
      </c>
      <c r="B103" s="13">
        <v>7</v>
      </c>
      <c r="C103" s="3">
        <v>3</v>
      </c>
      <c r="D103" s="3">
        <v>3</v>
      </c>
      <c r="E103" s="3">
        <v>0.2</v>
      </c>
      <c r="F103" s="1">
        <f t="shared" si="7"/>
        <v>2.2</v>
      </c>
      <c r="G103" s="5" t="s">
        <v>2</v>
      </c>
      <c r="H103" s="1">
        <f t="shared" si="12"/>
        <v>0</v>
      </c>
      <c r="I103" s="1">
        <f t="shared" si="13"/>
        <v>-6</v>
      </c>
      <c r="J103" s="6">
        <f t="shared" si="14"/>
        <v>129.67000000000004</v>
      </c>
      <c r="K103" s="1" t="s">
        <v>109</v>
      </c>
    </row>
    <row r="104" spans="1:11" ht="12.75">
      <c r="A104" s="22">
        <v>38722</v>
      </c>
      <c r="B104" s="13">
        <v>3</v>
      </c>
      <c r="C104" s="3">
        <v>6</v>
      </c>
      <c r="D104" s="3">
        <v>0</v>
      </c>
      <c r="E104" s="3">
        <v>0.2</v>
      </c>
      <c r="F104" s="1">
        <f t="shared" si="7"/>
        <v>1.4</v>
      </c>
      <c r="G104" s="5" t="s">
        <v>32</v>
      </c>
      <c r="H104" s="1">
        <f t="shared" si="12"/>
        <v>0</v>
      </c>
      <c r="I104" s="1">
        <f t="shared" si="13"/>
        <v>-6</v>
      </c>
      <c r="J104" s="6">
        <f t="shared" si="14"/>
        <v>123.67000000000004</v>
      </c>
      <c r="K104" s="1" t="s">
        <v>110</v>
      </c>
    </row>
    <row r="105" spans="1:11" ht="12.75">
      <c r="A105" s="22">
        <v>38722</v>
      </c>
      <c r="B105" s="13">
        <v>6</v>
      </c>
      <c r="C105" s="3">
        <v>2</v>
      </c>
      <c r="D105" s="3">
        <v>2</v>
      </c>
      <c r="E105" s="3">
        <v>0.2</v>
      </c>
      <c r="F105" s="1">
        <f t="shared" si="7"/>
        <v>2</v>
      </c>
      <c r="G105" s="5" t="s">
        <v>2</v>
      </c>
      <c r="H105" s="1">
        <f t="shared" si="12"/>
        <v>0</v>
      </c>
      <c r="I105" s="1">
        <f t="shared" si="13"/>
        <v>-4</v>
      </c>
      <c r="J105" s="6">
        <f t="shared" si="14"/>
        <v>119.67000000000004</v>
      </c>
      <c r="K105" s="1" t="s">
        <v>111</v>
      </c>
    </row>
    <row r="106" spans="1:11" ht="12.75">
      <c r="A106" s="22">
        <v>38723</v>
      </c>
      <c r="B106" s="13">
        <v>4.333</v>
      </c>
      <c r="C106" s="3">
        <v>5</v>
      </c>
      <c r="D106" s="3">
        <v>0</v>
      </c>
      <c r="E106" s="3">
        <v>0.2</v>
      </c>
      <c r="F106" s="1">
        <f t="shared" si="7"/>
        <v>1.6666</v>
      </c>
      <c r="G106" s="5" t="s">
        <v>3</v>
      </c>
      <c r="H106" s="1">
        <f t="shared" si="12"/>
        <v>21.665</v>
      </c>
      <c r="I106" s="1">
        <f t="shared" si="13"/>
        <v>16.665</v>
      </c>
      <c r="J106" s="6">
        <f t="shared" si="14"/>
        <v>136.33500000000004</v>
      </c>
      <c r="K106" s="1" t="s">
        <v>112</v>
      </c>
    </row>
    <row r="107" spans="1:11" ht="12.75">
      <c r="A107" s="22">
        <v>38724</v>
      </c>
      <c r="B107" s="13">
        <v>3.5</v>
      </c>
      <c r="C107" s="3">
        <v>4</v>
      </c>
      <c r="D107" s="3">
        <v>0</v>
      </c>
      <c r="E107" s="3">
        <v>0.2</v>
      </c>
      <c r="F107" s="1">
        <f t="shared" si="7"/>
        <v>1.5</v>
      </c>
      <c r="G107" s="5" t="s">
        <v>1</v>
      </c>
      <c r="H107" s="1">
        <f t="shared" si="12"/>
        <v>0</v>
      </c>
      <c r="I107" s="1">
        <f t="shared" si="13"/>
        <v>-4</v>
      </c>
      <c r="J107" s="6">
        <f t="shared" si="14"/>
        <v>132.33500000000004</v>
      </c>
      <c r="K107" s="1" t="s">
        <v>113</v>
      </c>
    </row>
    <row r="108" spans="1:11" ht="12.75">
      <c r="A108" s="22">
        <v>38724</v>
      </c>
      <c r="B108" s="13">
        <v>3.25</v>
      </c>
      <c r="C108" s="3">
        <v>5</v>
      </c>
      <c r="D108" s="3">
        <v>0</v>
      </c>
      <c r="E108" s="3">
        <v>0.2</v>
      </c>
      <c r="F108" s="1">
        <f t="shared" si="7"/>
        <v>1.45</v>
      </c>
      <c r="G108" s="5" t="s">
        <v>1</v>
      </c>
      <c r="H108" s="1">
        <f t="shared" si="12"/>
        <v>0</v>
      </c>
      <c r="I108" s="1">
        <f t="shared" si="13"/>
        <v>-5</v>
      </c>
      <c r="J108" s="6">
        <f t="shared" si="14"/>
        <v>127.33500000000004</v>
      </c>
      <c r="K108" s="1" t="s">
        <v>114</v>
      </c>
    </row>
    <row r="109" spans="1:11" ht="12.75">
      <c r="A109" s="22">
        <v>38724</v>
      </c>
      <c r="B109" s="13">
        <v>17</v>
      </c>
      <c r="C109" s="3">
        <v>2</v>
      </c>
      <c r="D109" s="3">
        <v>2</v>
      </c>
      <c r="E109" s="3">
        <v>0.2</v>
      </c>
      <c r="F109" s="1">
        <f t="shared" si="7"/>
        <v>4.2</v>
      </c>
      <c r="G109" s="5" t="s">
        <v>2</v>
      </c>
      <c r="H109" s="1">
        <f t="shared" si="12"/>
        <v>0</v>
      </c>
      <c r="I109" s="1">
        <f t="shared" si="13"/>
        <v>-4</v>
      </c>
      <c r="J109" s="6">
        <f t="shared" si="14"/>
        <v>123.33500000000004</v>
      </c>
      <c r="K109" s="1" t="s">
        <v>115</v>
      </c>
    </row>
    <row r="110" spans="1:11" ht="12.75">
      <c r="A110" s="22">
        <v>38725</v>
      </c>
      <c r="B110" s="13">
        <v>3</v>
      </c>
      <c r="C110" s="3">
        <v>7</v>
      </c>
      <c r="D110" s="3">
        <v>0</v>
      </c>
      <c r="E110" s="3">
        <v>0.2</v>
      </c>
      <c r="F110" s="1">
        <f t="shared" si="7"/>
        <v>1.4</v>
      </c>
      <c r="G110" s="5" t="s">
        <v>2</v>
      </c>
      <c r="H110" s="1">
        <f t="shared" si="12"/>
        <v>0</v>
      </c>
      <c r="I110" s="1">
        <f t="shared" si="13"/>
        <v>-7</v>
      </c>
      <c r="J110" s="6">
        <f t="shared" si="14"/>
        <v>116.33500000000004</v>
      </c>
      <c r="K110" s="1" t="s">
        <v>116</v>
      </c>
    </row>
    <row r="111" spans="1:11" ht="12.75">
      <c r="A111" s="22">
        <v>38727</v>
      </c>
      <c r="B111" s="13">
        <v>5</v>
      </c>
      <c r="C111" s="3">
        <v>3</v>
      </c>
      <c r="D111" s="3">
        <v>3</v>
      </c>
      <c r="E111" s="3">
        <v>0.2</v>
      </c>
      <c r="F111" s="1">
        <f t="shared" si="7"/>
        <v>1.8</v>
      </c>
      <c r="G111" s="5" t="s">
        <v>1</v>
      </c>
      <c r="H111" s="1">
        <f t="shared" si="12"/>
        <v>5.4</v>
      </c>
      <c r="I111" s="1">
        <f t="shared" si="13"/>
        <v>-0.5999999999999996</v>
      </c>
      <c r="J111" s="6">
        <f t="shared" si="14"/>
        <v>115.73500000000004</v>
      </c>
      <c r="K111" s="1" t="s">
        <v>117</v>
      </c>
    </row>
    <row r="112" spans="1:11" ht="12.75">
      <c r="A112" s="22">
        <v>38727</v>
      </c>
      <c r="B112" s="13">
        <v>8</v>
      </c>
      <c r="C112" s="3">
        <v>1</v>
      </c>
      <c r="D112" s="3">
        <v>1</v>
      </c>
      <c r="E112" s="3">
        <v>0.2</v>
      </c>
      <c r="F112" s="1">
        <f t="shared" si="7"/>
        <v>2.4000000000000004</v>
      </c>
      <c r="G112" s="5" t="s">
        <v>2</v>
      </c>
      <c r="H112" s="1">
        <f t="shared" si="12"/>
        <v>0</v>
      </c>
      <c r="I112" s="1">
        <f t="shared" si="13"/>
        <v>-2</v>
      </c>
      <c r="J112" s="6">
        <f t="shared" si="14"/>
        <v>113.73500000000004</v>
      </c>
      <c r="K112" s="1" t="s">
        <v>118</v>
      </c>
    </row>
    <row r="113" spans="1:11" ht="12.75">
      <c r="A113" s="22">
        <v>38728</v>
      </c>
      <c r="B113" s="13">
        <v>9</v>
      </c>
      <c r="C113" s="3">
        <v>3</v>
      </c>
      <c r="D113" s="3">
        <v>3</v>
      </c>
      <c r="E113" s="3">
        <v>0.2</v>
      </c>
      <c r="F113" s="1">
        <f t="shared" si="7"/>
        <v>2.6</v>
      </c>
      <c r="G113" s="5" t="s">
        <v>2</v>
      </c>
      <c r="H113" s="1">
        <f t="shared" si="12"/>
        <v>0</v>
      </c>
      <c r="I113" s="1">
        <f t="shared" si="13"/>
        <v>-6</v>
      </c>
      <c r="J113" s="6">
        <f t="shared" si="14"/>
        <v>107.73500000000004</v>
      </c>
      <c r="K113" s="1" t="s">
        <v>130</v>
      </c>
    </row>
    <row r="114" spans="1:11" ht="12.75">
      <c r="A114" s="22">
        <v>38728</v>
      </c>
      <c r="B114" s="13">
        <v>10</v>
      </c>
      <c r="C114" s="3">
        <v>2</v>
      </c>
      <c r="D114" s="3">
        <v>2</v>
      </c>
      <c r="E114" s="3">
        <v>0.2</v>
      </c>
      <c r="F114" s="1">
        <f t="shared" si="7"/>
        <v>2.8</v>
      </c>
      <c r="G114" s="5" t="s">
        <v>2</v>
      </c>
      <c r="H114" s="1">
        <f t="shared" si="12"/>
        <v>0</v>
      </c>
      <c r="I114" s="1">
        <f t="shared" si="13"/>
        <v>-4</v>
      </c>
      <c r="J114" s="6">
        <f t="shared" si="14"/>
        <v>103.73500000000004</v>
      </c>
      <c r="K114" s="1" t="s">
        <v>119</v>
      </c>
    </row>
    <row r="115" spans="1:11" ht="12.75">
      <c r="A115" s="22">
        <v>38729</v>
      </c>
      <c r="B115" s="13">
        <v>25</v>
      </c>
      <c r="C115" s="3">
        <v>1</v>
      </c>
      <c r="D115" s="3">
        <v>1</v>
      </c>
      <c r="E115" s="3">
        <v>0.2</v>
      </c>
      <c r="F115" s="1">
        <f t="shared" si="7"/>
        <v>5.800000000000001</v>
      </c>
      <c r="G115" s="5" t="s">
        <v>2</v>
      </c>
      <c r="H115" s="1">
        <f t="shared" si="12"/>
        <v>0</v>
      </c>
      <c r="I115" s="1">
        <f t="shared" si="13"/>
        <v>-2</v>
      </c>
      <c r="J115" s="6">
        <f t="shared" si="14"/>
        <v>101.73500000000004</v>
      </c>
      <c r="K115" s="1" t="s">
        <v>120</v>
      </c>
    </row>
    <row r="116" spans="1:11" ht="12.75">
      <c r="A116" s="22">
        <v>38729</v>
      </c>
      <c r="B116" s="13">
        <v>4.33</v>
      </c>
      <c r="C116" s="3">
        <v>7</v>
      </c>
      <c r="D116" s="3">
        <v>0</v>
      </c>
      <c r="E116" s="3">
        <v>0.2</v>
      </c>
      <c r="F116" s="1">
        <f t="shared" si="7"/>
        <v>1.666</v>
      </c>
      <c r="G116" s="5" t="s">
        <v>2</v>
      </c>
      <c r="H116" s="1">
        <f t="shared" si="12"/>
        <v>0</v>
      </c>
      <c r="I116" s="1">
        <f t="shared" si="13"/>
        <v>-7</v>
      </c>
      <c r="J116" s="6">
        <f t="shared" si="14"/>
        <v>94.73500000000004</v>
      </c>
      <c r="K116" s="1" t="s">
        <v>121</v>
      </c>
    </row>
    <row r="117" spans="1:11" ht="12.75">
      <c r="A117" s="22">
        <v>38731</v>
      </c>
      <c r="B117" s="13">
        <v>3.75</v>
      </c>
      <c r="C117" s="3">
        <v>4</v>
      </c>
      <c r="D117" s="3">
        <v>0</v>
      </c>
      <c r="E117" s="3">
        <v>0.2</v>
      </c>
      <c r="F117" s="1">
        <f t="shared" si="7"/>
        <v>1.55</v>
      </c>
      <c r="G117" s="5" t="s">
        <v>1</v>
      </c>
      <c r="H117" s="1">
        <f t="shared" si="12"/>
        <v>0</v>
      </c>
      <c r="I117" s="1">
        <f t="shared" si="13"/>
        <v>-4</v>
      </c>
      <c r="J117" s="6">
        <f t="shared" si="14"/>
        <v>90.73500000000004</v>
      </c>
      <c r="K117" s="1" t="s">
        <v>122</v>
      </c>
    </row>
    <row r="118" spans="1:11" ht="12.75">
      <c r="A118" s="22">
        <v>38731</v>
      </c>
      <c r="B118" s="13">
        <v>2.75</v>
      </c>
      <c r="C118" s="3">
        <v>6</v>
      </c>
      <c r="D118" s="3">
        <v>0</v>
      </c>
      <c r="E118" s="3">
        <v>0.2</v>
      </c>
      <c r="F118" s="1">
        <f t="shared" si="7"/>
        <v>1.35</v>
      </c>
      <c r="G118" s="5" t="s">
        <v>3</v>
      </c>
      <c r="H118" s="1">
        <f t="shared" si="12"/>
        <v>16.5</v>
      </c>
      <c r="I118" s="1">
        <f t="shared" si="13"/>
        <v>10.5</v>
      </c>
      <c r="J118" s="6">
        <f t="shared" si="14"/>
        <v>101.23500000000004</v>
      </c>
      <c r="K118" s="1" t="s">
        <v>123</v>
      </c>
    </row>
    <row r="119" spans="1:11" ht="12.75">
      <c r="A119" s="22">
        <v>38733</v>
      </c>
      <c r="B119" s="13">
        <v>3.25</v>
      </c>
      <c r="C119" s="3">
        <v>6</v>
      </c>
      <c r="D119" s="3">
        <v>0</v>
      </c>
      <c r="E119" s="3">
        <v>0.2</v>
      </c>
      <c r="F119" s="1">
        <f t="shared" si="7"/>
        <v>1.45</v>
      </c>
      <c r="G119" s="5" t="s">
        <v>32</v>
      </c>
      <c r="H119" s="1">
        <f t="shared" si="12"/>
        <v>0</v>
      </c>
      <c r="I119" s="1">
        <f t="shared" si="13"/>
        <v>-6</v>
      </c>
      <c r="J119" s="6">
        <f t="shared" si="14"/>
        <v>95.23500000000004</v>
      </c>
      <c r="K119" s="1" t="s">
        <v>124</v>
      </c>
    </row>
    <row r="120" spans="1:11" ht="12.75">
      <c r="A120" s="22">
        <v>38735</v>
      </c>
      <c r="B120" s="13">
        <v>2.1</v>
      </c>
      <c r="C120" s="3">
        <v>9</v>
      </c>
      <c r="D120" s="3">
        <v>0</v>
      </c>
      <c r="E120" s="3">
        <v>0.2</v>
      </c>
      <c r="F120" s="1">
        <f t="shared" si="7"/>
        <v>1.22</v>
      </c>
      <c r="G120" s="5" t="s">
        <v>2</v>
      </c>
      <c r="H120" s="1">
        <f t="shared" si="12"/>
        <v>0</v>
      </c>
      <c r="I120" s="1">
        <f t="shared" si="13"/>
        <v>-9</v>
      </c>
      <c r="J120" s="6">
        <f t="shared" si="14"/>
        <v>86.23500000000004</v>
      </c>
      <c r="K120" s="1" t="s">
        <v>125</v>
      </c>
    </row>
    <row r="121" spans="1:11" ht="12.75">
      <c r="A121" s="22">
        <v>38736</v>
      </c>
      <c r="B121" s="13">
        <v>5.5</v>
      </c>
      <c r="C121" s="3">
        <v>3</v>
      </c>
      <c r="D121" s="3">
        <v>3</v>
      </c>
      <c r="E121" s="3">
        <v>0.25</v>
      </c>
      <c r="F121" s="1">
        <f t="shared" si="7"/>
        <v>2.125</v>
      </c>
      <c r="G121" s="5" t="s">
        <v>3</v>
      </c>
      <c r="H121" s="1">
        <f t="shared" si="12"/>
        <v>22.875</v>
      </c>
      <c r="I121" s="1">
        <f t="shared" si="13"/>
        <v>16.875</v>
      </c>
      <c r="J121" s="6">
        <f t="shared" si="14"/>
        <v>103.11000000000004</v>
      </c>
      <c r="K121" s="1" t="s">
        <v>75</v>
      </c>
    </row>
    <row r="122" spans="1:11" ht="12.75">
      <c r="A122" s="22">
        <v>38737</v>
      </c>
      <c r="B122" s="13">
        <v>9</v>
      </c>
      <c r="C122" s="3">
        <v>2</v>
      </c>
      <c r="D122" s="3">
        <v>2</v>
      </c>
      <c r="E122" s="3">
        <v>0.2</v>
      </c>
      <c r="F122" s="1">
        <f t="shared" si="7"/>
        <v>2.6</v>
      </c>
      <c r="G122" s="5" t="s">
        <v>1</v>
      </c>
      <c r="H122" s="1">
        <f t="shared" si="12"/>
        <v>5.2</v>
      </c>
      <c r="I122" s="1">
        <f t="shared" si="13"/>
        <v>1.2000000000000002</v>
      </c>
      <c r="J122" s="6">
        <f t="shared" si="14"/>
        <v>104.31000000000004</v>
      </c>
      <c r="K122" s="1" t="s">
        <v>126</v>
      </c>
    </row>
    <row r="123" spans="1:11" ht="12.75">
      <c r="A123" s="22">
        <v>38737</v>
      </c>
      <c r="B123" s="13">
        <v>2.5</v>
      </c>
      <c r="C123" s="3">
        <v>5</v>
      </c>
      <c r="D123" s="3">
        <v>0</v>
      </c>
      <c r="E123" s="3">
        <v>0.2</v>
      </c>
      <c r="F123" s="1">
        <f t="shared" si="7"/>
        <v>1.3</v>
      </c>
      <c r="G123" s="5" t="s">
        <v>3</v>
      </c>
      <c r="H123" s="1">
        <f t="shared" si="12"/>
        <v>12.5</v>
      </c>
      <c r="I123" s="1">
        <f t="shared" si="13"/>
        <v>7.5</v>
      </c>
      <c r="J123" s="6">
        <f t="shared" si="14"/>
        <v>111.81000000000004</v>
      </c>
      <c r="K123" s="1" t="s">
        <v>87</v>
      </c>
    </row>
    <row r="124" spans="1:11" ht="12.75">
      <c r="A124" s="22">
        <v>38738</v>
      </c>
      <c r="B124" s="13">
        <v>3.5</v>
      </c>
      <c r="C124" s="3">
        <v>5</v>
      </c>
      <c r="D124" s="3">
        <v>0</v>
      </c>
      <c r="E124" s="3">
        <v>0.2</v>
      </c>
      <c r="F124" s="1">
        <f t="shared" si="7"/>
        <v>1.5</v>
      </c>
      <c r="G124" s="5" t="s">
        <v>2</v>
      </c>
      <c r="H124" s="1">
        <f t="shared" si="12"/>
        <v>0</v>
      </c>
      <c r="I124" s="1">
        <f t="shared" si="13"/>
        <v>-5</v>
      </c>
      <c r="J124" s="6">
        <f t="shared" si="14"/>
        <v>106.81000000000004</v>
      </c>
      <c r="K124" s="1" t="s">
        <v>127</v>
      </c>
    </row>
    <row r="125" spans="1:11" ht="12.75">
      <c r="A125" s="22">
        <v>38738</v>
      </c>
      <c r="B125" s="13">
        <f>11/6</f>
        <v>1.8333333333333333</v>
      </c>
      <c r="C125" s="3">
        <v>8</v>
      </c>
      <c r="D125" s="3">
        <v>0</v>
      </c>
      <c r="E125" s="3">
        <v>0.2</v>
      </c>
      <c r="F125" s="1">
        <f t="shared" si="7"/>
        <v>1.1666666666666667</v>
      </c>
      <c r="G125" s="5" t="s">
        <v>2</v>
      </c>
      <c r="H125" s="1">
        <f aca="true" t="shared" si="15" ref="H125:H133">IF(G125="lost",(0),IF(G125="won",B125*C125+D125*F125,D125*F125))</f>
        <v>0</v>
      </c>
      <c r="I125" s="1">
        <f aca="true" t="shared" si="16" ref="I125:I133">H125-C125-D125</f>
        <v>-8</v>
      </c>
      <c r="J125" s="6">
        <f t="shared" si="14"/>
        <v>98.81000000000004</v>
      </c>
      <c r="K125" s="1" t="s">
        <v>128</v>
      </c>
    </row>
    <row r="126" spans="1:11" ht="12.75">
      <c r="A126" s="22">
        <v>38739</v>
      </c>
      <c r="B126" s="13">
        <v>2.25</v>
      </c>
      <c r="C126" s="3">
        <v>6</v>
      </c>
      <c r="D126" s="3">
        <v>0</v>
      </c>
      <c r="E126" s="3">
        <v>0.2</v>
      </c>
      <c r="F126" s="1">
        <f aca="true" t="shared" si="17" ref="F126:F189">(B126-1)*E126+1</f>
        <v>1.25</v>
      </c>
      <c r="G126" s="5" t="s">
        <v>3</v>
      </c>
      <c r="H126" s="1">
        <f t="shared" si="15"/>
        <v>13.5</v>
      </c>
      <c r="I126" s="1">
        <f t="shared" si="16"/>
        <v>7.5</v>
      </c>
      <c r="J126" s="6">
        <f t="shared" si="14"/>
        <v>106.31000000000004</v>
      </c>
      <c r="K126" s="1" t="s">
        <v>129</v>
      </c>
    </row>
    <row r="127" spans="1:11" ht="12.75">
      <c r="A127" s="24">
        <v>38741</v>
      </c>
      <c r="B127" s="13">
        <v>4</v>
      </c>
      <c r="C127" s="3">
        <v>4</v>
      </c>
      <c r="D127" s="3">
        <v>0</v>
      </c>
      <c r="E127" s="3">
        <v>0.2</v>
      </c>
      <c r="F127" s="1">
        <f t="shared" si="17"/>
        <v>1.6</v>
      </c>
      <c r="G127" s="5" t="s">
        <v>2</v>
      </c>
      <c r="H127" s="1">
        <f t="shared" si="15"/>
        <v>0</v>
      </c>
      <c r="I127" s="1">
        <f t="shared" si="16"/>
        <v>-4</v>
      </c>
      <c r="J127" s="6">
        <f t="shared" si="14"/>
        <v>102.31000000000004</v>
      </c>
      <c r="K127" s="1" t="s">
        <v>131</v>
      </c>
    </row>
    <row r="128" spans="1:11" ht="12.75">
      <c r="A128" s="24">
        <v>38741</v>
      </c>
      <c r="B128" s="13">
        <v>5</v>
      </c>
      <c r="C128" s="3">
        <v>3</v>
      </c>
      <c r="D128" s="3">
        <v>0</v>
      </c>
      <c r="E128" s="3">
        <v>0.2</v>
      </c>
      <c r="F128" s="1">
        <f t="shared" si="17"/>
        <v>1.8</v>
      </c>
      <c r="G128" s="5" t="s">
        <v>2</v>
      </c>
      <c r="H128" s="1">
        <f t="shared" si="15"/>
        <v>0</v>
      </c>
      <c r="I128" s="1">
        <f t="shared" si="16"/>
        <v>-3</v>
      </c>
      <c r="J128" s="6">
        <f t="shared" si="14"/>
        <v>99.31000000000004</v>
      </c>
      <c r="K128" s="1" t="s">
        <v>132</v>
      </c>
    </row>
    <row r="129" spans="1:11" ht="12.75">
      <c r="A129" s="24">
        <v>38742</v>
      </c>
      <c r="B129" s="13">
        <v>2.75</v>
      </c>
      <c r="C129" s="3">
        <v>6</v>
      </c>
      <c r="D129" s="3">
        <v>0</v>
      </c>
      <c r="E129" s="3">
        <v>0.2</v>
      </c>
      <c r="F129" s="1">
        <f t="shared" si="17"/>
        <v>1.35</v>
      </c>
      <c r="G129" s="5" t="s">
        <v>57</v>
      </c>
      <c r="H129" s="1">
        <f t="shared" si="15"/>
        <v>0</v>
      </c>
      <c r="I129" s="1">
        <f t="shared" si="16"/>
        <v>-6</v>
      </c>
      <c r="J129" s="6">
        <f t="shared" si="14"/>
        <v>93.31000000000004</v>
      </c>
      <c r="K129" s="1" t="s">
        <v>111</v>
      </c>
    </row>
    <row r="130" spans="1:11" ht="12.75">
      <c r="A130" s="24">
        <v>38744</v>
      </c>
      <c r="B130" s="2">
        <v>2.1</v>
      </c>
      <c r="C130" s="3">
        <v>10</v>
      </c>
      <c r="D130" s="3">
        <v>0</v>
      </c>
      <c r="E130" s="3">
        <v>0.2</v>
      </c>
      <c r="F130" s="1">
        <f t="shared" si="17"/>
        <v>1.22</v>
      </c>
      <c r="G130" s="5" t="s">
        <v>1</v>
      </c>
      <c r="H130" s="1">
        <f t="shared" si="15"/>
        <v>0</v>
      </c>
      <c r="I130" s="1">
        <f t="shared" si="16"/>
        <v>-10</v>
      </c>
      <c r="J130" s="6">
        <f t="shared" si="14"/>
        <v>83.31000000000004</v>
      </c>
      <c r="K130" s="1" t="s">
        <v>133</v>
      </c>
    </row>
    <row r="131" spans="1:11" ht="12.75">
      <c r="A131" s="24">
        <v>38745</v>
      </c>
      <c r="B131" s="2">
        <v>21</v>
      </c>
      <c r="C131" s="3">
        <v>2</v>
      </c>
      <c r="D131" s="3">
        <v>2</v>
      </c>
      <c r="E131" s="3">
        <v>0.2</v>
      </c>
      <c r="F131" s="1">
        <f t="shared" si="17"/>
        <v>5</v>
      </c>
      <c r="G131" s="5" t="s">
        <v>2</v>
      </c>
      <c r="H131" s="1">
        <f t="shared" si="15"/>
        <v>0</v>
      </c>
      <c r="I131" s="1">
        <f t="shared" si="16"/>
        <v>-4</v>
      </c>
      <c r="J131" s="6">
        <f t="shared" si="14"/>
        <v>79.31000000000004</v>
      </c>
      <c r="K131" s="1" t="s">
        <v>31</v>
      </c>
    </row>
    <row r="132" spans="1:11" ht="12.75">
      <c r="A132" s="24">
        <v>38745</v>
      </c>
      <c r="B132" s="2">
        <v>4</v>
      </c>
      <c r="C132" s="3">
        <v>6</v>
      </c>
      <c r="D132" s="3">
        <v>0</v>
      </c>
      <c r="E132" s="3">
        <v>0.2</v>
      </c>
      <c r="F132" s="1">
        <f t="shared" si="17"/>
        <v>1.6</v>
      </c>
      <c r="G132" s="5" t="s">
        <v>1</v>
      </c>
      <c r="H132" s="1">
        <f t="shared" si="15"/>
        <v>0</v>
      </c>
      <c r="I132" s="1">
        <f t="shared" si="16"/>
        <v>-6</v>
      </c>
      <c r="J132" s="6">
        <f t="shared" si="14"/>
        <v>73.31000000000004</v>
      </c>
      <c r="K132" s="1" t="s">
        <v>134</v>
      </c>
    </row>
    <row r="133" spans="1:11" ht="12.75">
      <c r="A133" s="22">
        <v>38748</v>
      </c>
      <c r="B133" s="2">
        <v>5</v>
      </c>
      <c r="C133" s="3">
        <v>4</v>
      </c>
      <c r="D133" s="3">
        <v>4</v>
      </c>
      <c r="E133" s="3">
        <v>0.2</v>
      </c>
      <c r="F133" s="1">
        <f t="shared" si="17"/>
        <v>1.8</v>
      </c>
      <c r="G133" s="5" t="s">
        <v>2</v>
      </c>
      <c r="H133" s="1">
        <f t="shared" si="15"/>
        <v>0</v>
      </c>
      <c r="I133" s="1">
        <f t="shared" si="16"/>
        <v>-8</v>
      </c>
      <c r="J133" s="6">
        <f t="shared" si="14"/>
        <v>65.31000000000004</v>
      </c>
      <c r="K133" s="1" t="s">
        <v>135</v>
      </c>
    </row>
    <row r="134" spans="1:11" ht="12.75">
      <c r="A134" s="22">
        <v>38750</v>
      </c>
      <c r="B134" s="2">
        <f>23/8</f>
        <v>2.875</v>
      </c>
      <c r="C134" s="3">
        <v>5</v>
      </c>
      <c r="D134" s="3">
        <v>0</v>
      </c>
      <c r="E134" s="3">
        <v>0.2</v>
      </c>
      <c r="F134" s="1">
        <f t="shared" si="17"/>
        <v>1.375</v>
      </c>
      <c r="G134" s="5" t="s">
        <v>3</v>
      </c>
      <c r="H134" s="1">
        <f aca="true" t="shared" si="18" ref="H134:H152">IF(G134="lost",(0),IF(G134="won",B134*C134+D134*F134,D134*F134))</f>
        <v>14.375</v>
      </c>
      <c r="I134" s="1">
        <f aca="true" t="shared" si="19" ref="I134:I152">H134-C134-D134</f>
        <v>9.375</v>
      </c>
      <c r="J134" s="6">
        <f t="shared" si="14"/>
        <v>74.68500000000004</v>
      </c>
      <c r="K134" s="1" t="s">
        <v>136</v>
      </c>
    </row>
    <row r="135" spans="1:11" ht="12.75">
      <c r="A135" s="22">
        <v>38750</v>
      </c>
      <c r="B135" s="2">
        <v>3.5</v>
      </c>
      <c r="C135" s="3">
        <v>5</v>
      </c>
      <c r="D135" s="3">
        <v>0</v>
      </c>
      <c r="E135" s="3">
        <v>0.2</v>
      </c>
      <c r="F135" s="1">
        <f t="shared" si="17"/>
        <v>1.5</v>
      </c>
      <c r="G135" s="5" t="s">
        <v>3</v>
      </c>
      <c r="H135" s="1">
        <f t="shared" si="18"/>
        <v>17.5</v>
      </c>
      <c r="I135" s="1">
        <f t="shared" si="19"/>
        <v>12.5</v>
      </c>
      <c r="J135" s="6">
        <f t="shared" si="14"/>
        <v>87.18500000000004</v>
      </c>
      <c r="K135" s="1" t="s">
        <v>112</v>
      </c>
    </row>
    <row r="136" spans="1:11" ht="12.75">
      <c r="A136" s="22">
        <v>38750</v>
      </c>
      <c r="B136" s="2">
        <v>10.06</v>
      </c>
      <c r="C136" s="3">
        <v>2</v>
      </c>
      <c r="D136" s="3">
        <v>0</v>
      </c>
      <c r="E136" s="3">
        <v>0.2</v>
      </c>
      <c r="F136" s="1">
        <f t="shared" si="17"/>
        <v>2.8120000000000003</v>
      </c>
      <c r="G136" s="5" t="s">
        <v>3</v>
      </c>
      <c r="H136" s="1">
        <f t="shared" si="18"/>
        <v>20.12</v>
      </c>
      <c r="I136" s="1">
        <f t="shared" si="19"/>
        <v>18.12</v>
      </c>
      <c r="J136" s="6">
        <f t="shared" si="14"/>
        <v>105.30500000000005</v>
      </c>
      <c r="K136" s="1" t="s">
        <v>137</v>
      </c>
    </row>
    <row r="137" spans="1:11" ht="12.75">
      <c r="A137" s="22">
        <v>38751</v>
      </c>
      <c r="B137" s="2">
        <v>6</v>
      </c>
      <c r="C137" s="3">
        <v>4</v>
      </c>
      <c r="D137" s="3">
        <v>4</v>
      </c>
      <c r="E137" s="3">
        <v>0.2</v>
      </c>
      <c r="F137" s="1">
        <f t="shared" si="17"/>
        <v>2</v>
      </c>
      <c r="G137" s="5" t="s">
        <v>2</v>
      </c>
      <c r="H137" s="1">
        <f t="shared" si="18"/>
        <v>0</v>
      </c>
      <c r="I137" s="1">
        <f t="shared" si="19"/>
        <v>-8</v>
      </c>
      <c r="J137" s="6">
        <f t="shared" si="14"/>
        <v>97.30500000000005</v>
      </c>
      <c r="K137" s="1" t="s">
        <v>110</v>
      </c>
    </row>
    <row r="138" spans="1:11" ht="12.75">
      <c r="A138" s="22">
        <v>38752</v>
      </c>
      <c r="B138" s="2">
        <v>3.75</v>
      </c>
      <c r="C138" s="3">
        <v>5</v>
      </c>
      <c r="D138" s="3">
        <v>0</v>
      </c>
      <c r="E138" s="3">
        <v>0.2</v>
      </c>
      <c r="F138" s="1">
        <f t="shared" si="17"/>
        <v>1.55</v>
      </c>
      <c r="G138" s="5" t="s">
        <v>1</v>
      </c>
      <c r="H138" s="1">
        <f t="shared" si="18"/>
        <v>0</v>
      </c>
      <c r="I138" s="1">
        <f t="shared" si="19"/>
        <v>-5</v>
      </c>
      <c r="J138" s="6">
        <f t="shared" si="14"/>
        <v>92.30500000000005</v>
      </c>
      <c r="K138" s="1" t="s">
        <v>138</v>
      </c>
    </row>
    <row r="139" spans="1:11" ht="12.75">
      <c r="A139" s="22">
        <v>38752</v>
      </c>
      <c r="B139" s="2">
        <v>5</v>
      </c>
      <c r="C139" s="3">
        <v>5</v>
      </c>
      <c r="D139" s="3">
        <v>0</v>
      </c>
      <c r="E139" s="3">
        <v>0.2</v>
      </c>
      <c r="F139" s="1">
        <f t="shared" si="17"/>
        <v>1.8</v>
      </c>
      <c r="G139" s="5" t="s">
        <v>2</v>
      </c>
      <c r="H139" s="1">
        <f t="shared" si="18"/>
        <v>0</v>
      </c>
      <c r="I139" s="1">
        <f t="shared" si="19"/>
        <v>-5</v>
      </c>
      <c r="J139" s="6">
        <f t="shared" si="14"/>
        <v>87.30500000000005</v>
      </c>
      <c r="K139" s="1" t="s">
        <v>139</v>
      </c>
    </row>
    <row r="140" spans="1:11" ht="12.75">
      <c r="A140" s="22">
        <v>38752</v>
      </c>
      <c r="B140" s="2">
        <v>17.5</v>
      </c>
      <c r="C140" s="3">
        <v>2</v>
      </c>
      <c r="D140" s="3">
        <v>0</v>
      </c>
      <c r="E140" s="3">
        <v>0.2</v>
      </c>
      <c r="F140" s="1">
        <f t="shared" si="17"/>
        <v>4.300000000000001</v>
      </c>
      <c r="G140" s="5" t="s">
        <v>2</v>
      </c>
      <c r="H140" s="1">
        <f t="shared" si="18"/>
        <v>0</v>
      </c>
      <c r="I140" s="1">
        <f t="shared" si="19"/>
        <v>-2</v>
      </c>
      <c r="J140" s="6">
        <f t="shared" si="14"/>
        <v>85.30500000000005</v>
      </c>
      <c r="K140" s="1" t="s">
        <v>137</v>
      </c>
    </row>
    <row r="141" spans="1:11" ht="12.75">
      <c r="A141" s="22">
        <v>38753</v>
      </c>
      <c r="B141" s="2">
        <v>5.5</v>
      </c>
      <c r="C141" s="3">
        <v>5</v>
      </c>
      <c r="D141" s="3">
        <v>0</v>
      </c>
      <c r="E141" s="3">
        <v>0.2</v>
      </c>
      <c r="F141" s="1">
        <f t="shared" si="17"/>
        <v>1.9</v>
      </c>
      <c r="G141" s="5" t="s">
        <v>2</v>
      </c>
      <c r="H141" s="1">
        <f t="shared" si="18"/>
        <v>0</v>
      </c>
      <c r="I141" s="1">
        <f t="shared" si="19"/>
        <v>-5</v>
      </c>
      <c r="J141" s="6">
        <f t="shared" si="14"/>
        <v>80.30500000000005</v>
      </c>
      <c r="K141" s="1" t="s">
        <v>140</v>
      </c>
    </row>
    <row r="142" spans="1:11" ht="12.75">
      <c r="A142" s="22">
        <v>38754</v>
      </c>
      <c r="B142" s="2">
        <v>5</v>
      </c>
      <c r="C142" s="3">
        <v>3</v>
      </c>
      <c r="D142" s="3">
        <v>3</v>
      </c>
      <c r="E142" s="3">
        <v>0.2</v>
      </c>
      <c r="F142" s="1">
        <f t="shared" si="17"/>
        <v>1.8</v>
      </c>
      <c r="G142" s="5" t="s">
        <v>2</v>
      </c>
      <c r="H142" s="1">
        <f t="shared" si="18"/>
        <v>0</v>
      </c>
      <c r="I142" s="1">
        <f t="shared" si="19"/>
        <v>-6</v>
      </c>
      <c r="J142" s="6">
        <f t="shared" si="14"/>
        <v>74.30500000000005</v>
      </c>
      <c r="K142" s="1" t="s">
        <v>141</v>
      </c>
    </row>
    <row r="143" spans="1:11" ht="12.75">
      <c r="A143" s="22">
        <v>38756</v>
      </c>
      <c r="B143" s="2">
        <v>3</v>
      </c>
      <c r="C143" s="3">
        <v>5</v>
      </c>
      <c r="D143" s="3">
        <v>0</v>
      </c>
      <c r="E143" s="3">
        <v>0.2</v>
      </c>
      <c r="F143" s="1">
        <f t="shared" si="17"/>
        <v>1.4</v>
      </c>
      <c r="G143" s="5" t="s">
        <v>3</v>
      </c>
      <c r="H143" s="1">
        <f t="shared" si="18"/>
        <v>15</v>
      </c>
      <c r="I143" s="1">
        <f t="shared" si="19"/>
        <v>10</v>
      </c>
      <c r="J143" s="6">
        <f t="shared" si="14"/>
        <v>84.30500000000005</v>
      </c>
      <c r="K143" s="1" t="s">
        <v>142</v>
      </c>
    </row>
    <row r="144" spans="1:11" ht="12.75">
      <c r="A144" s="22">
        <v>38756</v>
      </c>
      <c r="B144" s="2">
        <v>3.75</v>
      </c>
      <c r="C144" s="3">
        <v>3</v>
      </c>
      <c r="D144" s="3">
        <v>0</v>
      </c>
      <c r="E144" s="3">
        <v>0.2</v>
      </c>
      <c r="F144" s="1">
        <f t="shared" si="17"/>
        <v>1.55</v>
      </c>
      <c r="G144" s="5" t="s">
        <v>3</v>
      </c>
      <c r="H144" s="1">
        <f t="shared" si="18"/>
        <v>11.25</v>
      </c>
      <c r="I144" s="1">
        <f t="shared" si="19"/>
        <v>8.25</v>
      </c>
      <c r="J144" s="6">
        <f t="shared" si="14"/>
        <v>92.55500000000005</v>
      </c>
      <c r="K144" s="1" t="s">
        <v>75</v>
      </c>
    </row>
    <row r="145" spans="1:11" ht="12.75">
      <c r="A145" s="22">
        <v>38756</v>
      </c>
      <c r="B145" s="2">
        <v>11.25</v>
      </c>
      <c r="C145" s="3">
        <v>2</v>
      </c>
      <c r="D145" s="3">
        <v>0</v>
      </c>
      <c r="E145" s="3">
        <v>0.2</v>
      </c>
      <c r="F145" s="1">
        <f t="shared" si="17"/>
        <v>3.0500000000000003</v>
      </c>
      <c r="G145" s="5" t="s">
        <v>3</v>
      </c>
      <c r="H145" s="1">
        <f t="shared" si="18"/>
        <v>22.5</v>
      </c>
      <c r="I145" s="1">
        <f t="shared" si="19"/>
        <v>20.5</v>
      </c>
      <c r="J145" s="6">
        <f t="shared" si="14"/>
        <v>113.05500000000005</v>
      </c>
      <c r="K145" s="1" t="s">
        <v>137</v>
      </c>
    </row>
    <row r="146" spans="1:11" ht="12.75">
      <c r="A146" s="22">
        <v>38757</v>
      </c>
      <c r="B146" s="2">
        <v>5</v>
      </c>
      <c r="C146" s="3">
        <v>3</v>
      </c>
      <c r="D146" s="3">
        <v>3</v>
      </c>
      <c r="E146" s="3">
        <v>0.2</v>
      </c>
      <c r="F146" s="1">
        <f t="shared" si="17"/>
        <v>1.8</v>
      </c>
      <c r="G146" s="5" t="s">
        <v>3</v>
      </c>
      <c r="H146" s="1">
        <f t="shared" si="18"/>
        <v>20.4</v>
      </c>
      <c r="I146" s="1">
        <f t="shared" si="19"/>
        <v>14.399999999999999</v>
      </c>
      <c r="J146" s="6">
        <f t="shared" si="14"/>
        <v>127.45500000000004</v>
      </c>
      <c r="K146" s="1" t="s">
        <v>143</v>
      </c>
    </row>
    <row r="147" spans="1:11" ht="12.75">
      <c r="A147" s="22">
        <v>38758</v>
      </c>
      <c r="B147" s="2">
        <v>3.5</v>
      </c>
      <c r="C147" s="3">
        <v>4</v>
      </c>
      <c r="D147" s="3">
        <v>0</v>
      </c>
      <c r="E147" s="3">
        <v>0.2</v>
      </c>
      <c r="F147" s="1">
        <f t="shared" si="17"/>
        <v>1.5</v>
      </c>
      <c r="G147" s="5" t="s">
        <v>2</v>
      </c>
      <c r="H147" s="1">
        <f t="shared" si="18"/>
        <v>0</v>
      </c>
      <c r="I147" s="1">
        <f t="shared" si="19"/>
        <v>-4</v>
      </c>
      <c r="J147" s="6">
        <f t="shared" si="14"/>
        <v>123.45500000000004</v>
      </c>
      <c r="K147" s="1" t="s">
        <v>144</v>
      </c>
    </row>
    <row r="148" spans="1:11" ht="12.75">
      <c r="A148" s="22">
        <v>38759</v>
      </c>
      <c r="B148" s="2">
        <v>2.25</v>
      </c>
      <c r="C148" s="3">
        <v>6</v>
      </c>
      <c r="D148" s="3">
        <v>0</v>
      </c>
      <c r="E148" s="3">
        <v>0.2</v>
      </c>
      <c r="F148" s="1">
        <f t="shared" si="17"/>
        <v>1.25</v>
      </c>
      <c r="G148" s="5" t="s">
        <v>57</v>
      </c>
      <c r="H148" s="1">
        <f t="shared" si="18"/>
        <v>0</v>
      </c>
      <c r="I148" s="1">
        <f t="shared" si="19"/>
        <v>-6</v>
      </c>
      <c r="J148" s="6">
        <f t="shared" si="14"/>
        <v>117.45500000000004</v>
      </c>
      <c r="K148" s="1" t="s">
        <v>92</v>
      </c>
    </row>
    <row r="149" spans="1:11" ht="12.75">
      <c r="A149" s="22">
        <v>38759</v>
      </c>
      <c r="B149" s="2">
        <v>5</v>
      </c>
      <c r="C149" s="3">
        <v>2</v>
      </c>
      <c r="D149" s="3">
        <v>2</v>
      </c>
      <c r="E149" s="3">
        <v>0.2</v>
      </c>
      <c r="F149" s="1">
        <f t="shared" si="17"/>
        <v>1.8</v>
      </c>
      <c r="G149" s="5" t="s">
        <v>2</v>
      </c>
      <c r="H149" s="1">
        <f t="shared" si="18"/>
        <v>0</v>
      </c>
      <c r="I149" s="1">
        <f t="shared" si="19"/>
        <v>-4</v>
      </c>
      <c r="J149" s="6">
        <f t="shared" si="14"/>
        <v>113.45500000000004</v>
      </c>
      <c r="K149" s="1" t="s">
        <v>145</v>
      </c>
    </row>
    <row r="150" spans="1:11" ht="12.75">
      <c r="A150" s="22">
        <v>38760</v>
      </c>
      <c r="B150" s="2">
        <v>21</v>
      </c>
      <c r="C150" s="3">
        <v>2</v>
      </c>
      <c r="D150" s="3">
        <v>2</v>
      </c>
      <c r="E150" s="3">
        <v>0.2</v>
      </c>
      <c r="F150" s="1">
        <f t="shared" si="17"/>
        <v>5</v>
      </c>
      <c r="G150" s="5" t="s">
        <v>32</v>
      </c>
      <c r="H150" s="1">
        <f t="shared" si="18"/>
        <v>10</v>
      </c>
      <c r="I150" s="1">
        <f t="shared" si="19"/>
        <v>6</v>
      </c>
      <c r="J150" s="6">
        <f t="shared" si="14"/>
        <v>119.45500000000004</v>
      </c>
      <c r="K150" s="1" t="s">
        <v>146</v>
      </c>
    </row>
    <row r="151" spans="1:11" ht="12.75">
      <c r="A151" s="22">
        <v>38760</v>
      </c>
      <c r="B151" s="2">
        <v>17</v>
      </c>
      <c r="C151" s="3">
        <v>2</v>
      </c>
      <c r="D151" s="3">
        <v>2</v>
      </c>
      <c r="E151" s="3">
        <v>0.2</v>
      </c>
      <c r="F151" s="1">
        <f t="shared" si="17"/>
        <v>4.2</v>
      </c>
      <c r="G151" s="5" t="s">
        <v>2</v>
      </c>
      <c r="H151" s="1">
        <f t="shared" si="18"/>
        <v>0</v>
      </c>
      <c r="I151" s="1">
        <f t="shared" si="19"/>
        <v>-4</v>
      </c>
      <c r="J151" s="6">
        <f t="shared" si="14"/>
        <v>115.45500000000004</v>
      </c>
      <c r="K151" s="1" t="s">
        <v>147</v>
      </c>
    </row>
    <row r="152" spans="1:11" ht="12.75">
      <c r="A152" s="22">
        <v>38760</v>
      </c>
      <c r="B152" s="2">
        <v>340</v>
      </c>
      <c r="C152" s="3">
        <v>1</v>
      </c>
      <c r="D152" s="3">
        <v>1</v>
      </c>
      <c r="E152" s="3">
        <v>0.2</v>
      </c>
      <c r="F152" s="1">
        <f t="shared" si="17"/>
        <v>68.8</v>
      </c>
      <c r="G152" s="5" t="s">
        <v>2</v>
      </c>
      <c r="H152" s="1">
        <f t="shared" si="18"/>
        <v>0</v>
      </c>
      <c r="I152" s="1">
        <f t="shared" si="19"/>
        <v>-2</v>
      </c>
      <c r="J152" s="6">
        <f t="shared" si="14"/>
        <v>113.45500000000004</v>
      </c>
      <c r="K152" s="1" t="s">
        <v>137</v>
      </c>
    </row>
    <row r="153" spans="1:11" ht="12.75">
      <c r="A153" s="22">
        <v>38761</v>
      </c>
      <c r="B153" s="2">
        <v>1.91</v>
      </c>
      <c r="C153" s="3">
        <v>9</v>
      </c>
      <c r="D153" s="3">
        <v>0</v>
      </c>
      <c r="E153" s="3">
        <v>0.2</v>
      </c>
      <c r="F153" s="1">
        <f t="shared" si="17"/>
        <v>1.182</v>
      </c>
      <c r="G153" s="5" t="s">
        <v>3</v>
      </c>
      <c r="H153" s="1">
        <f aca="true" t="shared" si="20" ref="H153:H167">IF(G153="lost",(0),IF(G153="won",B153*C153+D153*F153,D153*F153))</f>
        <v>17.189999999999998</v>
      </c>
      <c r="I153" s="1">
        <f aca="true" t="shared" si="21" ref="I153:I167">H153-C153-D153</f>
        <v>8.189999999999998</v>
      </c>
      <c r="J153" s="6">
        <f t="shared" si="14"/>
        <v>121.64500000000004</v>
      </c>
      <c r="K153" s="1" t="s">
        <v>112</v>
      </c>
    </row>
    <row r="154" spans="1:11" ht="12.75">
      <c r="A154" s="22">
        <v>38762</v>
      </c>
      <c r="B154" s="2">
        <v>5.5</v>
      </c>
      <c r="C154" s="3">
        <v>3</v>
      </c>
      <c r="D154" s="3">
        <v>3</v>
      </c>
      <c r="E154" s="3">
        <v>0.2</v>
      </c>
      <c r="F154" s="1">
        <f t="shared" si="17"/>
        <v>1.9</v>
      </c>
      <c r="G154" s="5" t="s">
        <v>1</v>
      </c>
      <c r="H154" s="1">
        <f t="shared" si="20"/>
        <v>5.699999999999999</v>
      </c>
      <c r="I154" s="1">
        <f t="shared" si="21"/>
        <v>-0.3000000000000007</v>
      </c>
      <c r="J154" s="6">
        <f aca="true" t="shared" si="22" ref="J154:J168">I154+J153</f>
        <v>121.34500000000004</v>
      </c>
      <c r="K154" s="1" t="s">
        <v>148</v>
      </c>
    </row>
    <row r="155" spans="1:11" ht="12.75">
      <c r="A155" s="22">
        <v>38763</v>
      </c>
      <c r="B155" s="2">
        <v>7.5</v>
      </c>
      <c r="C155" s="3">
        <v>2</v>
      </c>
      <c r="D155" s="3">
        <v>2</v>
      </c>
      <c r="E155" s="3">
        <v>0.2</v>
      </c>
      <c r="F155" s="1">
        <f t="shared" si="17"/>
        <v>2.3</v>
      </c>
      <c r="G155" s="5" t="s">
        <v>1</v>
      </c>
      <c r="H155" s="1">
        <f t="shared" si="20"/>
        <v>4.6</v>
      </c>
      <c r="I155" s="1">
        <f t="shared" si="21"/>
        <v>0.5999999999999996</v>
      </c>
      <c r="J155" s="6">
        <f t="shared" si="22"/>
        <v>121.94500000000004</v>
      </c>
      <c r="K155" s="1" t="s">
        <v>149</v>
      </c>
    </row>
    <row r="156" spans="1:11" ht="12.75">
      <c r="A156" s="22">
        <v>38763</v>
      </c>
      <c r="B156" s="2">
        <v>8.5</v>
      </c>
      <c r="C156" s="3">
        <v>2</v>
      </c>
      <c r="D156" s="3">
        <v>2</v>
      </c>
      <c r="E156" s="3">
        <v>0.2</v>
      </c>
      <c r="F156" s="1">
        <f t="shared" si="17"/>
        <v>2.5</v>
      </c>
      <c r="G156" s="5" t="s">
        <v>2</v>
      </c>
      <c r="H156" s="1">
        <f t="shared" si="20"/>
        <v>0</v>
      </c>
      <c r="I156" s="1">
        <f t="shared" si="21"/>
        <v>-4</v>
      </c>
      <c r="J156" s="6">
        <f t="shared" si="22"/>
        <v>117.94500000000004</v>
      </c>
      <c r="K156" s="1" t="s">
        <v>150</v>
      </c>
    </row>
    <row r="157" spans="1:11" ht="12.75">
      <c r="A157" s="22">
        <v>38763</v>
      </c>
      <c r="B157" s="2">
        <v>64</v>
      </c>
      <c r="C157" s="3">
        <v>1</v>
      </c>
      <c r="D157" s="3">
        <v>1</v>
      </c>
      <c r="E157" s="3">
        <v>0.2</v>
      </c>
      <c r="F157" s="1">
        <f t="shared" si="17"/>
        <v>13.600000000000001</v>
      </c>
      <c r="G157" s="5" t="s">
        <v>2</v>
      </c>
      <c r="H157" s="1">
        <f t="shared" si="20"/>
        <v>0</v>
      </c>
      <c r="I157" s="1">
        <f t="shared" si="21"/>
        <v>-2</v>
      </c>
      <c r="J157" s="6">
        <f t="shared" si="22"/>
        <v>115.94500000000004</v>
      </c>
      <c r="K157" s="1" t="s">
        <v>137</v>
      </c>
    </row>
    <row r="158" spans="1:11" ht="12.75">
      <c r="A158" s="22">
        <v>38764</v>
      </c>
      <c r="B158" s="2">
        <v>4.5</v>
      </c>
      <c r="C158" s="3">
        <v>5</v>
      </c>
      <c r="D158" s="3">
        <v>5</v>
      </c>
      <c r="E158" s="3">
        <v>0.2</v>
      </c>
      <c r="F158" s="1">
        <f t="shared" si="17"/>
        <v>1.7000000000000002</v>
      </c>
      <c r="G158" s="5" t="s">
        <v>1</v>
      </c>
      <c r="H158" s="1">
        <f t="shared" si="20"/>
        <v>8.5</v>
      </c>
      <c r="I158" s="1">
        <f t="shared" si="21"/>
        <v>-1.5</v>
      </c>
      <c r="J158" s="6">
        <f t="shared" si="22"/>
        <v>114.44500000000004</v>
      </c>
      <c r="K158" s="1" t="s">
        <v>151</v>
      </c>
    </row>
    <row r="159" spans="1:11" ht="12.75">
      <c r="A159" s="22">
        <v>38765</v>
      </c>
      <c r="B159" s="2">
        <v>11</v>
      </c>
      <c r="C159" s="3">
        <v>3</v>
      </c>
      <c r="D159" s="3">
        <v>3</v>
      </c>
      <c r="E159" s="3">
        <v>0.2</v>
      </c>
      <c r="F159" s="1">
        <f t="shared" si="17"/>
        <v>3</v>
      </c>
      <c r="G159" s="5" t="s">
        <v>1</v>
      </c>
      <c r="H159" s="1">
        <f t="shared" si="20"/>
        <v>9</v>
      </c>
      <c r="I159" s="1">
        <f t="shared" si="21"/>
        <v>3</v>
      </c>
      <c r="J159" s="6">
        <f t="shared" si="22"/>
        <v>117.44500000000004</v>
      </c>
      <c r="K159" s="1" t="s">
        <v>152</v>
      </c>
    </row>
    <row r="160" spans="1:11" ht="12.75">
      <c r="A160" s="22">
        <v>38766</v>
      </c>
      <c r="B160" s="2">
        <v>13</v>
      </c>
      <c r="C160" s="3">
        <v>2</v>
      </c>
      <c r="D160" s="3">
        <v>0</v>
      </c>
      <c r="E160" s="3">
        <v>0.2</v>
      </c>
      <c r="F160" s="1">
        <f t="shared" si="17"/>
        <v>3.4000000000000004</v>
      </c>
      <c r="G160" s="5" t="s">
        <v>1</v>
      </c>
      <c r="H160" s="1">
        <f t="shared" si="20"/>
        <v>0</v>
      </c>
      <c r="I160" s="1">
        <f t="shared" si="21"/>
        <v>-2</v>
      </c>
      <c r="J160" s="6">
        <f t="shared" si="22"/>
        <v>115.44500000000004</v>
      </c>
      <c r="K160" s="1" t="s">
        <v>87</v>
      </c>
    </row>
    <row r="161" spans="1:11" ht="12.75">
      <c r="A161" s="22">
        <v>38766</v>
      </c>
      <c r="B161" s="2">
        <v>7.5</v>
      </c>
      <c r="C161" s="3">
        <v>3</v>
      </c>
      <c r="D161" s="3">
        <v>3</v>
      </c>
      <c r="E161" s="3">
        <v>0.25</v>
      </c>
      <c r="F161" s="1">
        <f t="shared" si="17"/>
        <v>2.625</v>
      </c>
      <c r="G161" s="5" t="s">
        <v>32</v>
      </c>
      <c r="H161" s="1">
        <f t="shared" si="20"/>
        <v>7.875</v>
      </c>
      <c r="I161" s="1">
        <f t="shared" si="21"/>
        <v>1.875</v>
      </c>
      <c r="J161" s="6">
        <f t="shared" si="22"/>
        <v>117.32000000000004</v>
      </c>
      <c r="K161" s="1" t="s">
        <v>153</v>
      </c>
    </row>
    <row r="162" spans="1:11" ht="12.75">
      <c r="A162" s="22">
        <v>38766</v>
      </c>
      <c r="B162" s="2">
        <v>51</v>
      </c>
      <c r="C162" s="3">
        <v>1</v>
      </c>
      <c r="D162" s="3">
        <v>1</v>
      </c>
      <c r="E162" s="3">
        <v>0.25</v>
      </c>
      <c r="F162" s="1">
        <f t="shared" si="17"/>
        <v>13.5</v>
      </c>
      <c r="G162" s="5" t="s">
        <v>2</v>
      </c>
      <c r="H162" s="1">
        <f t="shared" si="20"/>
        <v>0</v>
      </c>
      <c r="I162" s="1">
        <f t="shared" si="21"/>
        <v>-2</v>
      </c>
      <c r="J162" s="6">
        <f t="shared" si="22"/>
        <v>115.32000000000004</v>
      </c>
      <c r="K162" s="1" t="s">
        <v>154</v>
      </c>
    </row>
    <row r="163" spans="1:11" ht="12.75">
      <c r="A163" s="22">
        <v>38767</v>
      </c>
      <c r="B163" s="2">
        <v>3.5</v>
      </c>
      <c r="C163" s="3">
        <v>6</v>
      </c>
      <c r="D163" s="3">
        <v>0</v>
      </c>
      <c r="E163" s="3">
        <v>0.2</v>
      </c>
      <c r="F163" s="1">
        <f t="shared" si="17"/>
        <v>1.5</v>
      </c>
      <c r="G163" s="5" t="s">
        <v>32</v>
      </c>
      <c r="H163" s="1">
        <f t="shared" si="20"/>
        <v>0</v>
      </c>
      <c r="I163" s="1">
        <f t="shared" si="21"/>
        <v>-6</v>
      </c>
      <c r="J163" s="6">
        <f t="shared" si="22"/>
        <v>109.32000000000004</v>
      </c>
      <c r="K163" s="1" t="s">
        <v>155</v>
      </c>
    </row>
    <row r="164" spans="1:11" ht="12.75">
      <c r="A164" s="22">
        <v>38768</v>
      </c>
      <c r="B164" s="3">
        <v>4</v>
      </c>
      <c r="C164" s="3">
        <v>4</v>
      </c>
      <c r="D164" s="3">
        <v>0</v>
      </c>
      <c r="E164" s="3">
        <v>0.2</v>
      </c>
      <c r="F164" s="1">
        <f t="shared" si="17"/>
        <v>1.6</v>
      </c>
      <c r="G164" s="5" t="s">
        <v>3</v>
      </c>
      <c r="H164" s="1">
        <f t="shared" si="20"/>
        <v>16</v>
      </c>
      <c r="I164" s="1">
        <f t="shared" si="21"/>
        <v>12</v>
      </c>
      <c r="J164" s="6">
        <f t="shared" si="22"/>
        <v>121.32000000000004</v>
      </c>
      <c r="K164" s="1" t="s">
        <v>156</v>
      </c>
    </row>
    <row r="165" spans="1:11" ht="12.75">
      <c r="A165" s="22">
        <v>38769</v>
      </c>
      <c r="B165" s="3">
        <v>3</v>
      </c>
      <c r="C165" s="3">
        <v>4</v>
      </c>
      <c r="D165" s="3">
        <v>0</v>
      </c>
      <c r="E165" s="3">
        <v>0.2</v>
      </c>
      <c r="F165" s="1">
        <f t="shared" si="17"/>
        <v>1.4</v>
      </c>
      <c r="G165" s="5" t="s">
        <v>3</v>
      </c>
      <c r="H165" s="1">
        <f t="shared" si="20"/>
        <v>12</v>
      </c>
      <c r="I165" s="1">
        <f t="shared" si="21"/>
        <v>8</v>
      </c>
      <c r="J165" s="6">
        <f t="shared" si="22"/>
        <v>129.32000000000005</v>
      </c>
      <c r="K165" s="1" t="s">
        <v>157</v>
      </c>
    </row>
    <row r="166" spans="1:11" ht="12.75">
      <c r="A166" s="22">
        <v>38769</v>
      </c>
      <c r="B166" s="3">
        <v>3.5</v>
      </c>
      <c r="C166" s="3">
        <v>4</v>
      </c>
      <c r="D166" s="3">
        <v>0</v>
      </c>
      <c r="E166" s="3">
        <v>0.2</v>
      </c>
      <c r="F166" s="1">
        <f t="shared" si="17"/>
        <v>1.5</v>
      </c>
      <c r="G166" s="5" t="s">
        <v>32</v>
      </c>
      <c r="H166" s="1">
        <f t="shared" si="20"/>
        <v>0</v>
      </c>
      <c r="I166" s="1">
        <f t="shared" si="21"/>
        <v>-4</v>
      </c>
      <c r="J166" s="6">
        <f t="shared" si="22"/>
        <v>125.32000000000005</v>
      </c>
      <c r="K166" s="1" t="s">
        <v>159</v>
      </c>
    </row>
    <row r="167" spans="1:11" ht="12.75">
      <c r="A167" s="22">
        <v>38769</v>
      </c>
      <c r="B167" s="3">
        <v>10.5</v>
      </c>
      <c r="C167" s="3">
        <v>2</v>
      </c>
      <c r="D167" s="3">
        <v>0</v>
      </c>
      <c r="E167" s="3">
        <v>0.2</v>
      </c>
      <c r="F167" s="1">
        <f t="shared" si="17"/>
        <v>2.9000000000000004</v>
      </c>
      <c r="G167" s="5" t="s">
        <v>2</v>
      </c>
      <c r="H167" s="1">
        <f t="shared" si="20"/>
        <v>0</v>
      </c>
      <c r="I167" s="1">
        <f t="shared" si="21"/>
        <v>-2</v>
      </c>
      <c r="J167" s="6">
        <f t="shared" si="22"/>
        <v>123.32000000000005</v>
      </c>
      <c r="K167" s="1" t="s">
        <v>137</v>
      </c>
    </row>
    <row r="168" spans="1:11" ht="12.75">
      <c r="A168" s="22">
        <v>38770</v>
      </c>
      <c r="B168" s="3">
        <f>23/8</f>
        <v>2.875</v>
      </c>
      <c r="C168" s="3">
        <v>6</v>
      </c>
      <c r="D168" s="3">
        <v>0</v>
      </c>
      <c r="E168" s="3">
        <v>0.2</v>
      </c>
      <c r="F168" s="1">
        <f t="shared" si="17"/>
        <v>1.375</v>
      </c>
      <c r="G168" s="5" t="s">
        <v>1</v>
      </c>
      <c r="H168" s="1">
        <f>IF(G168="lost",(0),IF(G168="won",B168*C168+D168*F168,D168*F168))</f>
        <v>0</v>
      </c>
      <c r="I168" s="1">
        <f>H168-C168-D168</f>
        <v>-6</v>
      </c>
      <c r="J168" s="6">
        <f t="shared" si="22"/>
        <v>117.32000000000005</v>
      </c>
      <c r="K168" s="1" t="s">
        <v>158</v>
      </c>
    </row>
    <row r="169" spans="1:11" ht="12.75">
      <c r="A169" s="22">
        <v>38771</v>
      </c>
      <c r="B169" s="3">
        <v>2</v>
      </c>
      <c r="C169" s="3">
        <v>7</v>
      </c>
      <c r="D169" s="3">
        <v>0</v>
      </c>
      <c r="E169" s="3">
        <v>0.2</v>
      </c>
      <c r="F169" s="1">
        <f t="shared" si="17"/>
        <v>1.2</v>
      </c>
      <c r="G169" s="5" t="s">
        <v>3</v>
      </c>
      <c r="H169" s="1">
        <f aca="true" t="shared" si="23" ref="H169:H174">IF(G169="lost",(0),IF(G169="won",B169*C169+D169*F169,D169*F169))</f>
        <v>14</v>
      </c>
      <c r="I169" s="1">
        <f aca="true" t="shared" si="24" ref="I169:I174">H169-C169-D169</f>
        <v>7</v>
      </c>
      <c r="J169" s="6">
        <f aca="true" t="shared" si="25" ref="J169:J187">I169+J168</f>
        <v>124.32000000000005</v>
      </c>
      <c r="K169" s="1" t="s">
        <v>160</v>
      </c>
    </row>
    <row r="170" spans="1:11" ht="12.75">
      <c r="A170" s="22">
        <v>38771</v>
      </c>
      <c r="B170" s="3">
        <v>3.5</v>
      </c>
      <c r="C170" s="3">
        <v>4</v>
      </c>
      <c r="D170" s="3">
        <v>0</v>
      </c>
      <c r="E170" s="3">
        <v>0.2</v>
      </c>
      <c r="F170" s="1">
        <f t="shared" si="17"/>
        <v>1.5</v>
      </c>
      <c r="G170" s="5" t="s">
        <v>2</v>
      </c>
      <c r="H170" s="1">
        <f t="shared" si="23"/>
        <v>0</v>
      </c>
      <c r="I170" s="1">
        <f t="shared" si="24"/>
        <v>-4</v>
      </c>
      <c r="J170" s="6">
        <f t="shared" si="25"/>
        <v>120.32000000000005</v>
      </c>
      <c r="K170" s="1" t="s">
        <v>161</v>
      </c>
    </row>
    <row r="171" spans="1:11" ht="12.75">
      <c r="A171" s="22">
        <v>38771</v>
      </c>
      <c r="B171" s="3">
        <v>7</v>
      </c>
      <c r="C171" s="3">
        <v>2</v>
      </c>
      <c r="D171" s="3">
        <v>0</v>
      </c>
      <c r="E171" s="3">
        <v>0.2</v>
      </c>
      <c r="F171" s="1">
        <f t="shared" si="17"/>
        <v>2.2</v>
      </c>
      <c r="G171" s="5" t="s">
        <v>2</v>
      </c>
      <c r="H171" s="1">
        <f t="shared" si="23"/>
        <v>0</v>
      </c>
      <c r="I171" s="1">
        <f t="shared" si="24"/>
        <v>-2</v>
      </c>
      <c r="J171" s="6">
        <f t="shared" si="25"/>
        <v>118.32000000000005</v>
      </c>
      <c r="K171" s="1" t="s">
        <v>137</v>
      </c>
    </row>
    <row r="172" spans="1:11" ht="12.75">
      <c r="A172" s="22">
        <v>38772</v>
      </c>
      <c r="B172" s="3">
        <f>21/8</f>
        <v>2.625</v>
      </c>
      <c r="C172" s="3">
        <v>5</v>
      </c>
      <c r="D172" s="3">
        <v>0</v>
      </c>
      <c r="E172" s="3">
        <v>0.2</v>
      </c>
      <c r="F172" s="1">
        <f t="shared" si="17"/>
        <v>1.325</v>
      </c>
      <c r="G172" s="5" t="s">
        <v>3</v>
      </c>
      <c r="H172" s="1">
        <f t="shared" si="23"/>
        <v>13.125</v>
      </c>
      <c r="I172" s="1">
        <f t="shared" si="24"/>
        <v>8.125</v>
      </c>
      <c r="J172" s="6">
        <f t="shared" si="25"/>
        <v>126.44500000000005</v>
      </c>
      <c r="K172" s="1" t="s">
        <v>162</v>
      </c>
    </row>
    <row r="173" spans="1:11" ht="12.75">
      <c r="A173" s="22">
        <v>38772</v>
      </c>
      <c r="B173" s="3">
        <v>3</v>
      </c>
      <c r="C173" s="3">
        <v>3</v>
      </c>
      <c r="D173" s="3">
        <v>0</v>
      </c>
      <c r="E173" s="3">
        <v>0.2</v>
      </c>
      <c r="F173" s="1">
        <f t="shared" si="17"/>
        <v>1.4</v>
      </c>
      <c r="G173" s="5" t="s">
        <v>3</v>
      </c>
      <c r="H173" s="1">
        <f t="shared" si="23"/>
        <v>9</v>
      </c>
      <c r="I173" s="1">
        <f t="shared" si="24"/>
        <v>6</v>
      </c>
      <c r="J173" s="6">
        <f t="shared" si="25"/>
        <v>132.44500000000005</v>
      </c>
      <c r="K173" s="1" t="s">
        <v>163</v>
      </c>
    </row>
    <row r="174" spans="1:11" ht="12.75">
      <c r="A174" s="22">
        <v>38772</v>
      </c>
      <c r="B174" s="3">
        <f>2.625*3</f>
        <v>7.875</v>
      </c>
      <c r="C174" s="3">
        <v>2</v>
      </c>
      <c r="D174" s="3">
        <v>0</v>
      </c>
      <c r="E174" s="3">
        <v>0.2</v>
      </c>
      <c r="F174" s="1">
        <f t="shared" si="17"/>
        <v>2.375</v>
      </c>
      <c r="G174" s="5" t="s">
        <v>3</v>
      </c>
      <c r="H174" s="1">
        <f t="shared" si="23"/>
        <v>15.75</v>
      </c>
      <c r="I174" s="1">
        <f t="shared" si="24"/>
        <v>13.75</v>
      </c>
      <c r="J174" s="6">
        <f t="shared" si="25"/>
        <v>146.19500000000005</v>
      </c>
      <c r="K174" s="1" t="s">
        <v>137</v>
      </c>
    </row>
    <row r="175" spans="1:11" ht="12.75">
      <c r="A175" s="22">
        <v>38773</v>
      </c>
      <c r="B175" s="3">
        <v>5</v>
      </c>
      <c r="C175" s="3">
        <v>3</v>
      </c>
      <c r="D175" s="3">
        <v>0</v>
      </c>
      <c r="E175" s="3">
        <v>0.2</v>
      </c>
      <c r="F175" s="1">
        <f t="shared" si="17"/>
        <v>1.8</v>
      </c>
      <c r="G175" s="5" t="s">
        <v>3</v>
      </c>
      <c r="H175" s="1">
        <f aca="true" t="shared" si="26" ref="H175:H183">IF(G175="lost",(0),IF(G175="won",B175*C175+D175*F175,D175*F175))</f>
        <v>15</v>
      </c>
      <c r="I175" s="1">
        <f aca="true" t="shared" si="27" ref="I175:I187">H175-C175-D175</f>
        <v>12</v>
      </c>
      <c r="J175" s="6">
        <f t="shared" si="25"/>
        <v>158.19500000000005</v>
      </c>
      <c r="K175" s="1" t="s">
        <v>164</v>
      </c>
    </row>
    <row r="176" spans="1:11" ht="12.75">
      <c r="A176" s="22">
        <v>38773</v>
      </c>
      <c r="B176" s="3">
        <v>4.5</v>
      </c>
      <c r="C176" s="3">
        <v>3</v>
      </c>
      <c r="D176" s="3">
        <v>0</v>
      </c>
      <c r="E176" s="3">
        <v>0.2</v>
      </c>
      <c r="F176" s="1">
        <f t="shared" si="17"/>
        <v>1.7000000000000002</v>
      </c>
      <c r="G176" s="5" t="s">
        <v>3</v>
      </c>
      <c r="H176" s="1">
        <f t="shared" si="26"/>
        <v>13.5</v>
      </c>
      <c r="I176" s="1">
        <f t="shared" si="27"/>
        <v>10.5</v>
      </c>
      <c r="J176" s="6">
        <f t="shared" si="25"/>
        <v>168.69500000000005</v>
      </c>
      <c r="K176" s="1" t="s">
        <v>58</v>
      </c>
    </row>
    <row r="177" spans="1:11" ht="12.75">
      <c r="A177" s="22">
        <v>38773</v>
      </c>
      <c r="B177" s="3">
        <v>4.33</v>
      </c>
      <c r="C177" s="3">
        <v>3</v>
      </c>
      <c r="D177" s="3">
        <v>0</v>
      </c>
      <c r="E177" s="3">
        <v>0.2</v>
      </c>
      <c r="F177" s="1">
        <f t="shared" si="17"/>
        <v>1.666</v>
      </c>
      <c r="G177" s="5" t="s">
        <v>3</v>
      </c>
      <c r="H177" s="1">
        <f t="shared" si="26"/>
        <v>12.99</v>
      </c>
      <c r="I177" s="1">
        <f t="shared" si="27"/>
        <v>9.99</v>
      </c>
      <c r="J177" s="6">
        <f t="shared" si="25"/>
        <v>178.68500000000006</v>
      </c>
      <c r="K177" s="1" t="s">
        <v>165</v>
      </c>
    </row>
    <row r="178" spans="1:11" ht="12.75">
      <c r="A178" s="22">
        <v>38773</v>
      </c>
      <c r="B178" s="3">
        <v>40.29</v>
      </c>
      <c r="C178" s="3">
        <v>4</v>
      </c>
      <c r="D178" s="3">
        <v>0</v>
      </c>
      <c r="E178" s="3">
        <v>0.2</v>
      </c>
      <c r="F178" s="1">
        <f t="shared" si="17"/>
        <v>8.858</v>
      </c>
      <c r="G178" s="5" t="s">
        <v>3</v>
      </c>
      <c r="H178" s="1">
        <f t="shared" si="26"/>
        <v>161.16</v>
      </c>
      <c r="I178" s="1">
        <f t="shared" si="27"/>
        <v>157.16</v>
      </c>
      <c r="J178" s="6">
        <f t="shared" si="25"/>
        <v>335.845</v>
      </c>
      <c r="K178" s="1" t="s">
        <v>166</v>
      </c>
    </row>
    <row r="179" spans="1:11" ht="12.75">
      <c r="A179" s="22">
        <v>38774</v>
      </c>
      <c r="B179" s="3">
        <v>4</v>
      </c>
      <c r="C179" s="3">
        <v>5</v>
      </c>
      <c r="D179" s="3">
        <v>0</v>
      </c>
      <c r="E179" s="3">
        <v>0.2</v>
      </c>
      <c r="F179" s="1">
        <f t="shared" si="17"/>
        <v>1.6</v>
      </c>
      <c r="G179" s="5" t="s">
        <v>32</v>
      </c>
      <c r="H179" s="1">
        <f t="shared" si="26"/>
        <v>0</v>
      </c>
      <c r="I179" s="1">
        <f t="shared" si="27"/>
        <v>-5</v>
      </c>
      <c r="J179" s="6">
        <f t="shared" si="25"/>
        <v>330.845</v>
      </c>
      <c r="K179" s="1" t="s">
        <v>167</v>
      </c>
    </row>
    <row r="180" spans="1:11" ht="12.75">
      <c r="A180" s="22">
        <v>38775</v>
      </c>
      <c r="B180" s="3">
        <v>2.8</v>
      </c>
      <c r="C180" s="3">
        <v>5</v>
      </c>
      <c r="D180" s="3">
        <v>0</v>
      </c>
      <c r="E180" s="3">
        <v>0.2</v>
      </c>
      <c r="F180" s="1">
        <f t="shared" si="17"/>
        <v>1.3599999999999999</v>
      </c>
      <c r="G180" s="5" t="s">
        <v>1</v>
      </c>
      <c r="H180" s="1">
        <f t="shared" si="26"/>
        <v>0</v>
      </c>
      <c r="I180" s="1">
        <f t="shared" si="27"/>
        <v>-5</v>
      </c>
      <c r="J180" s="6">
        <f t="shared" si="25"/>
        <v>325.845</v>
      </c>
      <c r="K180" s="1" t="s">
        <v>168</v>
      </c>
    </row>
    <row r="181" spans="1:11" ht="12.75">
      <c r="A181" s="22">
        <v>38777</v>
      </c>
      <c r="B181" s="3">
        <v>3.25</v>
      </c>
      <c r="C181" s="3">
        <v>4</v>
      </c>
      <c r="D181" s="3">
        <v>0</v>
      </c>
      <c r="E181" s="3">
        <v>0.2</v>
      </c>
      <c r="F181" s="1">
        <f t="shared" si="17"/>
        <v>1.45</v>
      </c>
      <c r="G181" s="5" t="s">
        <v>2</v>
      </c>
      <c r="H181" s="1">
        <f t="shared" si="26"/>
        <v>0</v>
      </c>
      <c r="I181" s="1">
        <f t="shared" si="27"/>
        <v>-4</v>
      </c>
      <c r="J181" s="6">
        <f t="shared" si="25"/>
        <v>321.845</v>
      </c>
      <c r="K181" s="1" t="s">
        <v>169</v>
      </c>
    </row>
    <row r="182" spans="1:11" ht="12.75">
      <c r="A182" s="22">
        <v>38779</v>
      </c>
      <c r="B182" s="3">
        <v>5</v>
      </c>
      <c r="C182" s="3">
        <v>2</v>
      </c>
      <c r="D182" s="3">
        <v>2</v>
      </c>
      <c r="E182" s="3">
        <v>0.2</v>
      </c>
      <c r="F182" s="1">
        <f t="shared" si="17"/>
        <v>1.8</v>
      </c>
      <c r="G182" s="5" t="s">
        <v>3</v>
      </c>
      <c r="H182" s="1">
        <f t="shared" si="26"/>
        <v>13.6</v>
      </c>
      <c r="I182" s="1">
        <f t="shared" si="27"/>
        <v>9.6</v>
      </c>
      <c r="J182" s="6">
        <f t="shared" si="25"/>
        <v>331.44500000000005</v>
      </c>
      <c r="K182" s="1" t="s">
        <v>170</v>
      </c>
    </row>
    <row r="183" spans="1:11" ht="12.75">
      <c r="A183" s="22">
        <v>38779</v>
      </c>
      <c r="B183" s="3">
        <v>7</v>
      </c>
      <c r="C183" s="3">
        <v>2</v>
      </c>
      <c r="D183" s="3">
        <v>2</v>
      </c>
      <c r="E183" s="3">
        <v>0.2</v>
      </c>
      <c r="F183" s="1">
        <f t="shared" si="17"/>
        <v>2.2</v>
      </c>
      <c r="G183" s="5" t="s">
        <v>1</v>
      </c>
      <c r="H183" s="1">
        <f t="shared" si="26"/>
        <v>4.4</v>
      </c>
      <c r="I183" s="1">
        <f t="shared" si="27"/>
        <v>0.40000000000000036</v>
      </c>
      <c r="J183" s="6">
        <f t="shared" si="25"/>
        <v>331.845</v>
      </c>
      <c r="K183" s="1" t="s">
        <v>171</v>
      </c>
    </row>
    <row r="184" spans="1:11" ht="12.75">
      <c r="A184" s="22">
        <v>38779</v>
      </c>
      <c r="B184" s="3">
        <v>35</v>
      </c>
      <c r="C184" s="3">
        <v>1</v>
      </c>
      <c r="D184" s="3">
        <v>1</v>
      </c>
      <c r="E184" s="3">
        <v>0.2</v>
      </c>
      <c r="F184" s="1">
        <f t="shared" si="17"/>
        <v>7.800000000000001</v>
      </c>
      <c r="G184" s="5" t="s">
        <v>1</v>
      </c>
      <c r="H184" s="1">
        <f>2.2*9/5</f>
        <v>3.96</v>
      </c>
      <c r="I184" s="1">
        <f t="shared" si="27"/>
        <v>1.96</v>
      </c>
      <c r="J184" s="6">
        <f t="shared" si="25"/>
        <v>333.805</v>
      </c>
      <c r="K184" s="1" t="s">
        <v>172</v>
      </c>
    </row>
    <row r="185" spans="1:11" ht="12.75">
      <c r="A185" s="22">
        <v>38780</v>
      </c>
      <c r="B185" s="3">
        <v>3.25</v>
      </c>
      <c r="C185" s="3">
        <v>6</v>
      </c>
      <c r="D185" s="3">
        <v>0</v>
      </c>
      <c r="E185" s="3">
        <v>0.2</v>
      </c>
      <c r="F185" s="1">
        <f t="shared" si="17"/>
        <v>1.45</v>
      </c>
      <c r="G185" s="5" t="s">
        <v>3</v>
      </c>
      <c r="H185" s="1">
        <f>IF(G185="lost",(0),IF(G185="won",B185*C185+D185*F185,D185*F185))</f>
        <v>19.5</v>
      </c>
      <c r="I185" s="1">
        <f t="shared" si="27"/>
        <v>13.5</v>
      </c>
      <c r="J185" s="6">
        <f t="shared" si="25"/>
        <v>347.305</v>
      </c>
      <c r="K185" s="1" t="s">
        <v>173</v>
      </c>
    </row>
    <row r="186" spans="1:11" ht="12.75">
      <c r="A186" s="22">
        <v>38780</v>
      </c>
      <c r="B186" s="3">
        <v>11</v>
      </c>
      <c r="C186" s="3">
        <v>2</v>
      </c>
      <c r="D186" s="3">
        <v>2</v>
      </c>
      <c r="E186" s="3">
        <v>0.2</v>
      </c>
      <c r="F186" s="1">
        <f t="shared" si="17"/>
        <v>3</v>
      </c>
      <c r="G186" s="5" t="s">
        <v>2</v>
      </c>
      <c r="H186" s="1">
        <f>IF(G186="lost",(0),IF(G186="won",B186*C186+D186*F186,D186*F186))</f>
        <v>0</v>
      </c>
      <c r="I186" s="1">
        <f t="shared" si="27"/>
        <v>-4</v>
      </c>
      <c r="J186" s="6">
        <f t="shared" si="25"/>
        <v>343.305</v>
      </c>
      <c r="K186" s="1" t="s">
        <v>174</v>
      </c>
    </row>
    <row r="187" spans="1:11" ht="12.75">
      <c r="A187" s="22">
        <v>38780</v>
      </c>
      <c r="B187" s="3">
        <f>11*3.25</f>
        <v>35.75</v>
      </c>
      <c r="C187" s="3">
        <v>1</v>
      </c>
      <c r="D187" s="3">
        <v>0</v>
      </c>
      <c r="E187" s="3">
        <v>0.2</v>
      </c>
      <c r="F187" s="1">
        <f t="shared" si="17"/>
        <v>7.95</v>
      </c>
      <c r="G187" s="5" t="s">
        <v>2</v>
      </c>
      <c r="H187" s="1">
        <f>IF(G187="lost",(0),IF(G187="won",B187*C187+D187*F187,D187*F187))</f>
        <v>0</v>
      </c>
      <c r="I187" s="1">
        <f t="shared" si="27"/>
        <v>-1</v>
      </c>
      <c r="J187" s="6">
        <f t="shared" si="25"/>
        <v>342.305</v>
      </c>
      <c r="K187" s="1" t="s">
        <v>137</v>
      </c>
    </row>
    <row r="188" spans="1:11" ht="12.75">
      <c r="A188" s="22">
        <v>38782</v>
      </c>
      <c r="B188" s="3">
        <v>5</v>
      </c>
      <c r="C188" s="3">
        <v>3</v>
      </c>
      <c r="D188" s="3">
        <v>3</v>
      </c>
      <c r="E188" s="3">
        <v>0.2</v>
      </c>
      <c r="F188" s="1">
        <f t="shared" si="17"/>
        <v>1.8</v>
      </c>
      <c r="G188" s="5" t="s">
        <v>2</v>
      </c>
      <c r="H188" s="1">
        <f aca="true" t="shared" si="28" ref="H188:H211">IF(G188="lost",(0),IF(G188="won",B188*C188+D188*F188,D188*F188))</f>
        <v>0</v>
      </c>
      <c r="I188" s="1">
        <f aca="true" t="shared" si="29" ref="I188:I211">H188-C188-D188</f>
        <v>-6</v>
      </c>
      <c r="J188" s="6">
        <f aca="true" t="shared" si="30" ref="J188:J251">I188+J187</f>
        <v>336.305</v>
      </c>
      <c r="K188" s="1" t="s">
        <v>175</v>
      </c>
    </row>
    <row r="189" spans="1:11" ht="12.75">
      <c r="A189" s="22">
        <v>38783</v>
      </c>
      <c r="B189" s="3">
        <v>5.5</v>
      </c>
      <c r="C189" s="3">
        <v>2</v>
      </c>
      <c r="D189" s="3">
        <v>2</v>
      </c>
      <c r="E189" s="3">
        <v>0.2</v>
      </c>
      <c r="F189" s="1">
        <f t="shared" si="17"/>
        <v>1.9</v>
      </c>
      <c r="G189" s="5" t="s">
        <v>3</v>
      </c>
      <c r="H189" s="1">
        <f t="shared" si="28"/>
        <v>14.8</v>
      </c>
      <c r="I189" s="1">
        <f t="shared" si="29"/>
        <v>10.8</v>
      </c>
      <c r="J189" s="6">
        <f t="shared" si="30"/>
        <v>347.105</v>
      </c>
      <c r="K189" s="1" t="s">
        <v>176</v>
      </c>
    </row>
    <row r="190" spans="1:11" ht="12.75">
      <c r="A190" s="22">
        <v>38783</v>
      </c>
      <c r="B190" s="3">
        <f>19/8</f>
        <v>2.375</v>
      </c>
      <c r="C190" s="3">
        <v>6</v>
      </c>
      <c r="D190" s="3">
        <v>0</v>
      </c>
      <c r="E190" s="3">
        <v>0.2</v>
      </c>
      <c r="F190" s="1">
        <f aca="true" t="shared" si="31" ref="F190:F259">(B190-1)*E190+1</f>
        <v>1.275</v>
      </c>
      <c r="G190" s="5" t="s">
        <v>1</v>
      </c>
      <c r="H190" s="1">
        <f t="shared" si="28"/>
        <v>0</v>
      </c>
      <c r="I190" s="1">
        <f t="shared" si="29"/>
        <v>-6</v>
      </c>
      <c r="J190" s="6">
        <f t="shared" si="30"/>
        <v>341.105</v>
      </c>
      <c r="K190" s="1" t="s">
        <v>177</v>
      </c>
    </row>
    <row r="191" spans="1:11" ht="12.75">
      <c r="A191" s="22">
        <v>38784</v>
      </c>
      <c r="B191" s="3">
        <v>6</v>
      </c>
      <c r="C191" s="3">
        <v>2</v>
      </c>
      <c r="D191" s="3">
        <v>2</v>
      </c>
      <c r="E191" s="3">
        <v>0.2</v>
      </c>
      <c r="F191" s="1">
        <f t="shared" si="31"/>
        <v>2</v>
      </c>
      <c r="G191" s="5" t="s">
        <v>32</v>
      </c>
      <c r="H191" s="1">
        <f t="shared" si="28"/>
        <v>4</v>
      </c>
      <c r="I191" s="1">
        <f t="shared" si="29"/>
        <v>0</v>
      </c>
      <c r="J191" s="6">
        <f t="shared" si="30"/>
        <v>341.105</v>
      </c>
      <c r="K191" s="1" t="s">
        <v>178</v>
      </c>
    </row>
    <row r="192" spans="1:11" ht="12.75">
      <c r="A192" s="22">
        <v>38785</v>
      </c>
      <c r="B192" s="3">
        <f>13/5</f>
        <v>2.6</v>
      </c>
      <c r="C192" s="3">
        <v>5</v>
      </c>
      <c r="D192" s="3">
        <v>0</v>
      </c>
      <c r="E192" s="3">
        <v>0.2</v>
      </c>
      <c r="F192" s="1">
        <f t="shared" si="31"/>
        <v>1.32</v>
      </c>
      <c r="G192" s="5" t="s">
        <v>3</v>
      </c>
      <c r="H192" s="1">
        <f t="shared" si="28"/>
        <v>13</v>
      </c>
      <c r="I192" s="1">
        <f t="shared" si="29"/>
        <v>8</v>
      </c>
      <c r="J192" s="6">
        <f t="shared" si="30"/>
        <v>349.105</v>
      </c>
      <c r="K192" s="1" t="s">
        <v>179</v>
      </c>
    </row>
    <row r="193" spans="1:11" ht="12.75">
      <c r="A193" s="22">
        <v>38785</v>
      </c>
      <c r="B193" s="3">
        <v>3.75</v>
      </c>
      <c r="C193" s="3">
        <v>3</v>
      </c>
      <c r="D193" s="3">
        <v>0</v>
      </c>
      <c r="E193" s="3">
        <v>0.2</v>
      </c>
      <c r="F193" s="1">
        <f t="shared" si="31"/>
        <v>1.55</v>
      </c>
      <c r="G193" s="5" t="s">
        <v>2</v>
      </c>
      <c r="H193" s="1">
        <f t="shared" si="28"/>
        <v>0</v>
      </c>
      <c r="I193" s="1">
        <f t="shared" si="29"/>
        <v>-3</v>
      </c>
      <c r="J193" s="6">
        <f t="shared" si="30"/>
        <v>346.105</v>
      </c>
      <c r="K193" s="1" t="s">
        <v>180</v>
      </c>
    </row>
    <row r="194" spans="1:11" ht="12.75">
      <c r="A194" s="22">
        <v>38786</v>
      </c>
      <c r="B194" s="3">
        <v>2.75</v>
      </c>
      <c r="C194" s="3">
        <v>5</v>
      </c>
      <c r="D194" s="3">
        <v>0</v>
      </c>
      <c r="E194" s="3">
        <v>0.2</v>
      </c>
      <c r="F194" s="1">
        <f t="shared" si="31"/>
        <v>1.35</v>
      </c>
      <c r="G194" s="5" t="s">
        <v>32</v>
      </c>
      <c r="H194" s="1">
        <f t="shared" si="28"/>
        <v>0</v>
      </c>
      <c r="I194" s="1">
        <f t="shared" si="29"/>
        <v>-5</v>
      </c>
      <c r="J194" s="6">
        <f t="shared" si="30"/>
        <v>341.105</v>
      </c>
      <c r="K194" s="1" t="s">
        <v>181</v>
      </c>
    </row>
    <row r="195" spans="1:11" ht="12.75">
      <c r="A195" s="22">
        <v>38786</v>
      </c>
      <c r="B195" s="3">
        <v>6.5</v>
      </c>
      <c r="C195" s="3">
        <v>2</v>
      </c>
      <c r="D195" s="3">
        <v>2</v>
      </c>
      <c r="E195" s="3">
        <v>0.2</v>
      </c>
      <c r="F195" s="1">
        <f t="shared" si="31"/>
        <v>2.1</v>
      </c>
      <c r="G195" s="5" t="s">
        <v>2</v>
      </c>
      <c r="H195" s="1">
        <f t="shared" si="28"/>
        <v>0</v>
      </c>
      <c r="I195" s="1">
        <f t="shared" si="29"/>
        <v>-4</v>
      </c>
      <c r="J195" s="6">
        <f t="shared" si="30"/>
        <v>337.105</v>
      </c>
      <c r="K195" s="1" t="s">
        <v>182</v>
      </c>
    </row>
    <row r="196" spans="1:11" ht="12.75">
      <c r="A196" s="22">
        <v>38787</v>
      </c>
      <c r="B196" s="3">
        <v>15</v>
      </c>
      <c r="C196" s="3">
        <v>1</v>
      </c>
      <c r="D196" s="3">
        <v>1</v>
      </c>
      <c r="E196" s="3">
        <v>0.25</v>
      </c>
      <c r="F196" s="1">
        <f t="shared" si="31"/>
        <v>4.5</v>
      </c>
      <c r="G196" s="5" t="s">
        <v>2</v>
      </c>
      <c r="H196" s="1">
        <f t="shared" si="28"/>
        <v>0</v>
      </c>
      <c r="I196" s="1">
        <f t="shared" si="29"/>
        <v>-2</v>
      </c>
      <c r="J196" s="6">
        <f t="shared" si="30"/>
        <v>335.105</v>
      </c>
      <c r="K196" s="1" t="s">
        <v>144</v>
      </c>
    </row>
    <row r="197" spans="1:11" ht="12.75">
      <c r="A197" s="22">
        <v>38787</v>
      </c>
      <c r="B197" s="3">
        <v>7</v>
      </c>
      <c r="C197" s="3">
        <v>2</v>
      </c>
      <c r="D197" s="3">
        <v>2</v>
      </c>
      <c r="E197" s="3">
        <v>0.25</v>
      </c>
      <c r="F197" s="1">
        <f t="shared" si="31"/>
        <v>2.5</v>
      </c>
      <c r="G197" s="5" t="s">
        <v>183</v>
      </c>
      <c r="H197" s="1">
        <f t="shared" si="28"/>
        <v>5</v>
      </c>
      <c r="I197" s="1">
        <f t="shared" si="29"/>
        <v>1</v>
      </c>
      <c r="J197" s="6">
        <f t="shared" si="30"/>
        <v>336.105</v>
      </c>
      <c r="K197" s="1" t="s">
        <v>184</v>
      </c>
    </row>
    <row r="198" spans="1:11" ht="12.75">
      <c r="A198" s="22">
        <v>38787</v>
      </c>
      <c r="B198" s="3">
        <v>3.75</v>
      </c>
      <c r="C198" s="3">
        <v>4</v>
      </c>
      <c r="D198" s="3">
        <v>0</v>
      </c>
      <c r="E198" s="3">
        <v>0.2</v>
      </c>
      <c r="F198" s="1">
        <f t="shared" si="31"/>
        <v>1.55</v>
      </c>
      <c r="G198" s="5" t="s">
        <v>2</v>
      </c>
      <c r="H198" s="1">
        <f t="shared" si="28"/>
        <v>0</v>
      </c>
      <c r="I198" s="1">
        <f t="shared" si="29"/>
        <v>-4</v>
      </c>
      <c r="J198" s="6">
        <f t="shared" si="30"/>
        <v>332.105</v>
      </c>
      <c r="K198" s="1" t="s">
        <v>27</v>
      </c>
    </row>
    <row r="199" spans="1:11" ht="12.75">
      <c r="A199" s="22">
        <v>38788</v>
      </c>
      <c r="B199" s="3">
        <v>3</v>
      </c>
      <c r="C199" s="3">
        <v>5</v>
      </c>
      <c r="D199" s="3">
        <v>0</v>
      </c>
      <c r="E199" s="3">
        <v>0.2</v>
      </c>
      <c r="F199" s="1">
        <f t="shared" si="31"/>
        <v>1.4</v>
      </c>
      <c r="G199" s="5" t="s">
        <v>3</v>
      </c>
      <c r="H199" s="1">
        <f t="shared" si="28"/>
        <v>15</v>
      </c>
      <c r="I199" s="1">
        <f t="shared" si="29"/>
        <v>10</v>
      </c>
      <c r="J199" s="6">
        <f t="shared" si="30"/>
        <v>342.105</v>
      </c>
      <c r="K199" s="1" t="s">
        <v>126</v>
      </c>
    </row>
    <row r="200" spans="1:11" ht="12.75">
      <c r="A200" s="22">
        <v>38788</v>
      </c>
      <c r="B200" s="3">
        <v>4.5</v>
      </c>
      <c r="C200" s="3">
        <v>3</v>
      </c>
      <c r="D200" s="3">
        <v>0</v>
      </c>
      <c r="E200" s="3">
        <v>0.2</v>
      </c>
      <c r="F200" s="1">
        <f t="shared" si="31"/>
        <v>1.7000000000000002</v>
      </c>
      <c r="G200" s="5" t="s">
        <v>1</v>
      </c>
      <c r="H200" s="1">
        <f t="shared" si="28"/>
        <v>0</v>
      </c>
      <c r="I200" s="1">
        <f t="shared" si="29"/>
        <v>-3</v>
      </c>
      <c r="J200" s="6">
        <f t="shared" si="30"/>
        <v>339.105</v>
      </c>
      <c r="K200" s="1" t="s">
        <v>185</v>
      </c>
    </row>
    <row r="201" spans="1:11" ht="12.75">
      <c r="A201" s="22">
        <v>38788</v>
      </c>
      <c r="B201" s="3">
        <v>13.5</v>
      </c>
      <c r="C201" s="3">
        <v>1</v>
      </c>
      <c r="D201" s="3">
        <v>0</v>
      </c>
      <c r="E201" s="3">
        <v>0.2</v>
      </c>
      <c r="F201" s="1">
        <f t="shared" si="31"/>
        <v>3.5</v>
      </c>
      <c r="G201" s="5" t="s">
        <v>1</v>
      </c>
      <c r="H201" s="1">
        <f t="shared" si="28"/>
        <v>0</v>
      </c>
      <c r="I201" s="1">
        <f t="shared" si="29"/>
        <v>-1</v>
      </c>
      <c r="J201" s="6">
        <f t="shared" si="30"/>
        <v>338.105</v>
      </c>
      <c r="K201" s="1" t="s">
        <v>137</v>
      </c>
    </row>
    <row r="202" spans="1:11" ht="12.75">
      <c r="A202" s="22">
        <v>38789</v>
      </c>
      <c r="B202" s="3">
        <v>3.75</v>
      </c>
      <c r="C202" s="3">
        <v>4</v>
      </c>
      <c r="D202" s="3">
        <v>0</v>
      </c>
      <c r="E202" s="3">
        <v>0.2</v>
      </c>
      <c r="F202" s="1">
        <f t="shared" si="31"/>
        <v>1.55</v>
      </c>
      <c r="G202" s="5" t="s">
        <v>2</v>
      </c>
      <c r="H202" s="1">
        <f t="shared" si="28"/>
        <v>0</v>
      </c>
      <c r="I202" s="1">
        <f t="shared" si="29"/>
        <v>-4</v>
      </c>
      <c r="J202" s="6">
        <f t="shared" si="30"/>
        <v>334.105</v>
      </c>
      <c r="K202" s="1" t="s">
        <v>186</v>
      </c>
    </row>
    <row r="203" spans="1:11" ht="12.75">
      <c r="A203" s="22">
        <v>38790</v>
      </c>
      <c r="B203" s="3">
        <v>17</v>
      </c>
      <c r="C203" s="3">
        <v>3</v>
      </c>
      <c r="D203" s="3">
        <v>3</v>
      </c>
      <c r="E203" s="3">
        <v>0.25</v>
      </c>
      <c r="F203" s="1">
        <f t="shared" si="31"/>
        <v>5</v>
      </c>
      <c r="G203" s="5" t="s">
        <v>187</v>
      </c>
      <c r="H203" s="1">
        <f t="shared" si="28"/>
        <v>15</v>
      </c>
      <c r="I203" s="1">
        <f t="shared" si="29"/>
        <v>9</v>
      </c>
      <c r="J203" s="6">
        <f t="shared" si="30"/>
        <v>343.105</v>
      </c>
      <c r="K203" s="1" t="s">
        <v>188</v>
      </c>
    </row>
    <row r="204" spans="1:11" ht="12.75">
      <c r="A204" s="22">
        <v>38790</v>
      </c>
      <c r="B204" s="3">
        <v>21</v>
      </c>
      <c r="C204" s="3">
        <v>2</v>
      </c>
      <c r="D204" s="3">
        <v>2</v>
      </c>
      <c r="E204" s="3">
        <v>0.25</v>
      </c>
      <c r="F204" s="1">
        <f t="shared" si="31"/>
        <v>6</v>
      </c>
      <c r="G204" s="5" t="s">
        <v>2</v>
      </c>
      <c r="H204" s="1">
        <f t="shared" si="28"/>
        <v>0</v>
      </c>
      <c r="I204" s="1">
        <f t="shared" si="29"/>
        <v>-4</v>
      </c>
      <c r="J204" s="6">
        <f t="shared" si="30"/>
        <v>339.105</v>
      </c>
      <c r="K204" s="1" t="s">
        <v>189</v>
      </c>
    </row>
    <row r="205" spans="1:11" ht="12.75">
      <c r="A205" s="22">
        <v>38790</v>
      </c>
      <c r="B205" s="3">
        <v>11</v>
      </c>
      <c r="C205" s="3">
        <v>3</v>
      </c>
      <c r="D205" s="3">
        <v>3</v>
      </c>
      <c r="E205" s="3">
        <v>0.25</v>
      </c>
      <c r="F205" s="1">
        <f t="shared" si="31"/>
        <v>3.5</v>
      </c>
      <c r="G205" s="5" t="s">
        <v>1</v>
      </c>
      <c r="H205" s="1">
        <f t="shared" si="28"/>
        <v>10.5</v>
      </c>
      <c r="I205" s="1">
        <f t="shared" si="29"/>
        <v>4.5</v>
      </c>
      <c r="J205" s="6">
        <f t="shared" si="30"/>
        <v>343.605</v>
      </c>
      <c r="K205" s="1" t="s">
        <v>191</v>
      </c>
    </row>
    <row r="206" spans="1:11" ht="12.75">
      <c r="A206" s="22">
        <v>38790</v>
      </c>
      <c r="B206" s="3">
        <v>9</v>
      </c>
      <c r="C206" s="3">
        <v>2</v>
      </c>
      <c r="D206" s="3">
        <v>2</v>
      </c>
      <c r="E206" s="3">
        <v>0.25</v>
      </c>
      <c r="F206" s="1">
        <f t="shared" si="31"/>
        <v>3</v>
      </c>
      <c r="G206" s="5" t="s">
        <v>2</v>
      </c>
      <c r="H206" s="1">
        <f t="shared" si="28"/>
        <v>0</v>
      </c>
      <c r="I206" s="1">
        <f t="shared" si="29"/>
        <v>-4</v>
      </c>
      <c r="J206" s="6">
        <f t="shared" si="30"/>
        <v>339.605</v>
      </c>
      <c r="K206" s="1" t="s">
        <v>190</v>
      </c>
    </row>
    <row r="207" spans="1:11" ht="12.75">
      <c r="A207" s="22">
        <v>38791</v>
      </c>
      <c r="B207" s="3">
        <v>3.75</v>
      </c>
      <c r="C207" s="3">
        <v>6</v>
      </c>
      <c r="D207" s="3">
        <v>0</v>
      </c>
      <c r="E207" s="3">
        <v>0.2</v>
      </c>
      <c r="F207" s="1">
        <f t="shared" si="31"/>
        <v>1.55</v>
      </c>
      <c r="G207" s="5" t="s">
        <v>2</v>
      </c>
      <c r="H207" s="1">
        <f t="shared" si="28"/>
        <v>0</v>
      </c>
      <c r="I207" s="1">
        <f t="shared" si="29"/>
        <v>-6</v>
      </c>
      <c r="J207" s="6">
        <f t="shared" si="30"/>
        <v>333.605</v>
      </c>
      <c r="K207" s="1" t="s">
        <v>192</v>
      </c>
    </row>
    <row r="208" spans="1:11" ht="12.75">
      <c r="A208" s="22">
        <v>38791</v>
      </c>
      <c r="B208" s="3">
        <v>21</v>
      </c>
      <c r="C208" s="3">
        <v>2</v>
      </c>
      <c r="D208" s="3">
        <v>2</v>
      </c>
      <c r="E208" s="3">
        <v>0.25</v>
      </c>
      <c r="F208" s="1">
        <f t="shared" si="31"/>
        <v>6</v>
      </c>
      <c r="G208" s="5" t="s">
        <v>2</v>
      </c>
      <c r="H208" s="1">
        <f t="shared" si="28"/>
        <v>0</v>
      </c>
      <c r="I208" s="1">
        <f t="shared" si="29"/>
        <v>-4</v>
      </c>
      <c r="J208" s="6">
        <f t="shared" si="30"/>
        <v>329.605</v>
      </c>
      <c r="K208" s="1" t="s">
        <v>153</v>
      </c>
    </row>
    <row r="209" spans="1:11" ht="12.75">
      <c r="A209" s="22">
        <v>38792</v>
      </c>
      <c r="B209" s="3">
        <v>6</v>
      </c>
      <c r="C209" s="3">
        <v>5</v>
      </c>
      <c r="D209" s="3">
        <v>0</v>
      </c>
      <c r="E209" s="3">
        <v>0.2</v>
      </c>
      <c r="F209" s="1">
        <f t="shared" si="31"/>
        <v>2</v>
      </c>
      <c r="G209" s="5" t="s">
        <v>2</v>
      </c>
      <c r="H209" s="1">
        <f t="shared" si="28"/>
        <v>0</v>
      </c>
      <c r="I209" s="1">
        <f t="shared" si="29"/>
        <v>-5</v>
      </c>
      <c r="J209" s="6">
        <f t="shared" si="30"/>
        <v>324.605</v>
      </c>
      <c r="K209" s="1" t="s">
        <v>193</v>
      </c>
    </row>
    <row r="210" spans="1:11" ht="12.75">
      <c r="A210" s="22">
        <v>38792</v>
      </c>
      <c r="B210" s="3">
        <v>5</v>
      </c>
      <c r="C210" s="3">
        <v>4</v>
      </c>
      <c r="D210" s="3">
        <v>0</v>
      </c>
      <c r="E210" s="3">
        <v>0.2</v>
      </c>
      <c r="F210" s="1">
        <f t="shared" si="31"/>
        <v>1.8</v>
      </c>
      <c r="G210" s="5" t="s">
        <v>2</v>
      </c>
      <c r="H210" s="1">
        <f t="shared" si="28"/>
        <v>0</v>
      </c>
      <c r="I210" s="1">
        <f t="shared" si="29"/>
        <v>-4</v>
      </c>
      <c r="J210" s="6">
        <f t="shared" si="30"/>
        <v>320.605</v>
      </c>
      <c r="K210" s="1" t="s">
        <v>194</v>
      </c>
    </row>
    <row r="211" spans="1:11" ht="12.75">
      <c r="A211" s="22">
        <v>38793</v>
      </c>
      <c r="B211" s="3">
        <v>26</v>
      </c>
      <c r="C211" s="3">
        <v>2</v>
      </c>
      <c r="D211" s="3">
        <v>2</v>
      </c>
      <c r="E211" s="3">
        <v>0.25</v>
      </c>
      <c r="F211" s="1">
        <f t="shared" si="31"/>
        <v>7.25</v>
      </c>
      <c r="G211" s="5" t="s">
        <v>187</v>
      </c>
      <c r="H211" s="1">
        <f t="shared" si="28"/>
        <v>14.5</v>
      </c>
      <c r="I211" s="1">
        <f t="shared" si="29"/>
        <v>10.5</v>
      </c>
      <c r="J211" s="6">
        <f t="shared" si="30"/>
        <v>331.105</v>
      </c>
      <c r="K211" s="1" t="s">
        <v>195</v>
      </c>
    </row>
    <row r="212" spans="1:11" ht="12.75">
      <c r="A212" s="22">
        <v>38793</v>
      </c>
      <c r="B212" s="3">
        <f>23/8</f>
        <v>2.875</v>
      </c>
      <c r="C212" s="3">
        <v>6</v>
      </c>
      <c r="D212" s="3">
        <v>0</v>
      </c>
      <c r="E212" s="3">
        <v>0.2</v>
      </c>
      <c r="F212" s="1">
        <f t="shared" si="31"/>
        <v>1.375</v>
      </c>
      <c r="G212" s="5" t="s">
        <v>3</v>
      </c>
      <c r="H212" s="1">
        <f aca="true" t="shared" si="32" ref="H212:H218">IF(G212="lost",(0),IF(G212="won",B212*C212+D212*F212,D212*F212))</f>
        <v>17.25</v>
      </c>
      <c r="I212" s="1">
        <f aca="true" t="shared" si="33" ref="I212:I218">H212-C212-D212</f>
        <v>11.25</v>
      </c>
      <c r="J212" s="6">
        <f t="shared" si="30"/>
        <v>342.355</v>
      </c>
      <c r="K212" s="1" t="s">
        <v>196</v>
      </c>
    </row>
    <row r="213" spans="1:11" ht="12.75">
      <c r="A213" s="22">
        <v>38793</v>
      </c>
      <c r="B213" s="3">
        <v>6.5</v>
      </c>
      <c r="C213" s="3">
        <v>2</v>
      </c>
      <c r="D213" s="3">
        <v>2</v>
      </c>
      <c r="E213" s="3">
        <v>0.2</v>
      </c>
      <c r="F213" s="1">
        <f t="shared" si="31"/>
        <v>2.1</v>
      </c>
      <c r="G213" s="5" t="s">
        <v>2</v>
      </c>
      <c r="H213" s="1">
        <f t="shared" si="32"/>
        <v>0</v>
      </c>
      <c r="I213" s="1">
        <f t="shared" si="33"/>
        <v>-4</v>
      </c>
      <c r="J213" s="6">
        <f t="shared" si="30"/>
        <v>338.355</v>
      </c>
      <c r="K213" s="1" t="s">
        <v>143</v>
      </c>
    </row>
    <row r="214" spans="1:11" ht="12.75">
      <c r="A214" s="22">
        <v>38794</v>
      </c>
      <c r="B214" s="3">
        <v>3.5</v>
      </c>
      <c r="C214" s="3">
        <v>5</v>
      </c>
      <c r="D214" s="3">
        <v>0</v>
      </c>
      <c r="E214" s="3">
        <v>0.2</v>
      </c>
      <c r="F214" s="1">
        <f t="shared" si="31"/>
        <v>1.5</v>
      </c>
      <c r="G214" s="5" t="s">
        <v>2</v>
      </c>
      <c r="H214" s="1">
        <f t="shared" si="32"/>
        <v>0</v>
      </c>
      <c r="I214" s="1">
        <f t="shared" si="33"/>
        <v>-5</v>
      </c>
      <c r="J214" s="6">
        <f t="shared" si="30"/>
        <v>333.355</v>
      </c>
      <c r="K214" s="1" t="s">
        <v>197</v>
      </c>
    </row>
    <row r="215" spans="1:11" ht="12.75">
      <c r="A215" s="22">
        <v>38794</v>
      </c>
      <c r="B215" s="3">
        <v>5</v>
      </c>
      <c r="C215" s="3">
        <v>2</v>
      </c>
      <c r="D215" s="3">
        <v>2</v>
      </c>
      <c r="E215" s="3">
        <v>0.2</v>
      </c>
      <c r="F215" s="1">
        <f t="shared" si="31"/>
        <v>1.8</v>
      </c>
      <c r="G215" s="5" t="s">
        <v>32</v>
      </c>
      <c r="H215" s="1">
        <f t="shared" si="32"/>
        <v>3.6</v>
      </c>
      <c r="I215" s="1">
        <f t="shared" si="33"/>
        <v>-0.3999999999999999</v>
      </c>
      <c r="J215" s="6">
        <f t="shared" si="30"/>
        <v>332.95500000000004</v>
      </c>
      <c r="K215" s="1" t="s">
        <v>112</v>
      </c>
    </row>
    <row r="216" spans="1:11" ht="12.75">
      <c r="A216" s="22">
        <v>38797</v>
      </c>
      <c r="B216" s="3">
        <v>6</v>
      </c>
      <c r="C216" s="3">
        <v>2</v>
      </c>
      <c r="D216" s="3">
        <v>2</v>
      </c>
      <c r="E216" s="3">
        <v>0.2</v>
      </c>
      <c r="F216" s="1">
        <f t="shared" si="31"/>
        <v>2</v>
      </c>
      <c r="G216" s="5" t="s">
        <v>2</v>
      </c>
      <c r="H216" s="1">
        <f t="shared" si="32"/>
        <v>0</v>
      </c>
      <c r="I216" s="1">
        <f t="shared" si="33"/>
        <v>-4</v>
      </c>
      <c r="J216" s="6">
        <f t="shared" si="30"/>
        <v>328.95500000000004</v>
      </c>
      <c r="K216" s="1" t="s">
        <v>180</v>
      </c>
    </row>
    <row r="217" spans="1:11" ht="12.75">
      <c r="A217" s="22">
        <v>38798</v>
      </c>
      <c r="B217" s="3">
        <v>2.5</v>
      </c>
      <c r="C217" s="3">
        <v>6</v>
      </c>
      <c r="D217" s="3">
        <v>0</v>
      </c>
      <c r="E217" s="3">
        <v>0.2</v>
      </c>
      <c r="F217" s="1">
        <f t="shared" si="31"/>
        <v>1.3</v>
      </c>
      <c r="G217" s="5" t="s">
        <v>2</v>
      </c>
      <c r="H217" s="1">
        <f t="shared" si="32"/>
        <v>0</v>
      </c>
      <c r="I217" s="1">
        <f t="shared" si="33"/>
        <v>-6</v>
      </c>
      <c r="J217" s="6">
        <f t="shared" si="30"/>
        <v>322.95500000000004</v>
      </c>
      <c r="K217" s="1" t="s">
        <v>198</v>
      </c>
    </row>
    <row r="218" spans="1:11" ht="12.75">
      <c r="A218" s="22">
        <v>38798</v>
      </c>
      <c r="B218" s="3">
        <v>5.5</v>
      </c>
      <c r="C218" s="3">
        <v>2</v>
      </c>
      <c r="D218" s="3">
        <v>2</v>
      </c>
      <c r="E218" s="3">
        <v>0.2</v>
      </c>
      <c r="F218" s="1">
        <f t="shared" si="31"/>
        <v>1.9</v>
      </c>
      <c r="G218" s="5" t="s">
        <v>1</v>
      </c>
      <c r="H218" s="1">
        <f t="shared" si="32"/>
        <v>3.8</v>
      </c>
      <c r="I218" s="1">
        <f t="shared" si="33"/>
        <v>-0.20000000000000018</v>
      </c>
      <c r="J218" s="6">
        <f t="shared" si="30"/>
        <v>322.75500000000005</v>
      </c>
      <c r="K218" s="1" t="s">
        <v>199</v>
      </c>
    </row>
    <row r="219" spans="1:11" ht="12.75">
      <c r="A219" s="22">
        <v>38799</v>
      </c>
      <c r="B219" s="3">
        <f>19/8</f>
        <v>2.375</v>
      </c>
      <c r="C219" s="3">
        <v>9</v>
      </c>
      <c r="D219" s="3">
        <v>0</v>
      </c>
      <c r="E219" s="3">
        <v>0.2</v>
      </c>
      <c r="F219" s="1">
        <f t="shared" si="31"/>
        <v>1.275</v>
      </c>
      <c r="G219" s="5" t="s">
        <v>3</v>
      </c>
      <c r="H219" s="1">
        <f aca="true" t="shared" si="34" ref="H219:H225">IF(G219="lost",(0),IF(G219="won",B219*C219+D219*F219,D219*F219))</f>
        <v>21.375</v>
      </c>
      <c r="I219" s="1">
        <f aca="true" t="shared" si="35" ref="I219:I225">H219-C219-D219</f>
        <v>12.375</v>
      </c>
      <c r="J219" s="6">
        <f t="shared" si="30"/>
        <v>335.13000000000005</v>
      </c>
      <c r="K219" s="1" t="s">
        <v>200</v>
      </c>
    </row>
    <row r="220" spans="1:11" ht="12.75">
      <c r="A220" s="22">
        <v>38800</v>
      </c>
      <c r="B220" s="3">
        <v>5</v>
      </c>
      <c r="C220" s="3">
        <v>2</v>
      </c>
      <c r="D220" s="3">
        <v>2</v>
      </c>
      <c r="E220" s="3">
        <v>0.2</v>
      </c>
      <c r="F220" s="1">
        <f t="shared" si="31"/>
        <v>1.8</v>
      </c>
      <c r="G220" s="5" t="s">
        <v>32</v>
      </c>
      <c r="H220" s="1">
        <f t="shared" si="34"/>
        <v>3.6</v>
      </c>
      <c r="I220" s="1">
        <f t="shared" si="35"/>
        <v>-0.3999999999999999</v>
      </c>
      <c r="J220" s="6">
        <f t="shared" si="30"/>
        <v>334.7300000000001</v>
      </c>
      <c r="K220" s="1" t="s">
        <v>201</v>
      </c>
    </row>
    <row r="221" spans="1:11" ht="12.75">
      <c r="A221" s="22">
        <v>38800</v>
      </c>
      <c r="B221" s="3">
        <v>11</v>
      </c>
      <c r="C221" s="3">
        <v>2</v>
      </c>
      <c r="D221" s="3">
        <v>2</v>
      </c>
      <c r="E221" s="3">
        <v>0.2</v>
      </c>
      <c r="F221" s="1">
        <f t="shared" si="31"/>
        <v>3</v>
      </c>
      <c r="G221" s="5" t="s">
        <v>2</v>
      </c>
      <c r="H221" s="1">
        <f t="shared" si="34"/>
        <v>0</v>
      </c>
      <c r="I221" s="1">
        <f t="shared" si="35"/>
        <v>-4</v>
      </c>
      <c r="J221" s="6">
        <f t="shared" si="30"/>
        <v>330.7300000000001</v>
      </c>
      <c r="K221" s="1" t="s">
        <v>202</v>
      </c>
    </row>
    <row r="222" spans="1:11" ht="12.75">
      <c r="A222" s="22">
        <v>38800</v>
      </c>
      <c r="B222" s="3">
        <v>55</v>
      </c>
      <c r="C222" s="3">
        <v>1</v>
      </c>
      <c r="D222" s="3">
        <v>1</v>
      </c>
      <c r="E222" s="3">
        <v>0.2</v>
      </c>
      <c r="F222" s="1">
        <f t="shared" si="31"/>
        <v>11.8</v>
      </c>
      <c r="G222" s="5" t="s">
        <v>2</v>
      </c>
      <c r="H222" s="1">
        <f t="shared" si="34"/>
        <v>0</v>
      </c>
      <c r="I222" s="1">
        <f t="shared" si="35"/>
        <v>-2</v>
      </c>
      <c r="J222" s="6">
        <f t="shared" si="30"/>
        <v>328.7300000000001</v>
      </c>
      <c r="K222" s="1" t="s">
        <v>137</v>
      </c>
    </row>
    <row r="223" spans="1:11" ht="12.75">
      <c r="A223" s="22">
        <v>38801</v>
      </c>
      <c r="B223" s="3">
        <f>21/8</f>
        <v>2.625</v>
      </c>
      <c r="C223" s="3">
        <v>3</v>
      </c>
      <c r="D223" s="3">
        <v>0</v>
      </c>
      <c r="E223" s="3">
        <v>0.2</v>
      </c>
      <c r="F223" s="1">
        <f t="shared" si="31"/>
        <v>1.325</v>
      </c>
      <c r="G223" s="5" t="s">
        <v>57</v>
      </c>
      <c r="H223" s="1">
        <f t="shared" si="34"/>
        <v>0</v>
      </c>
      <c r="I223" s="1">
        <f t="shared" si="35"/>
        <v>-3</v>
      </c>
      <c r="J223" s="6">
        <f t="shared" si="30"/>
        <v>325.7300000000001</v>
      </c>
      <c r="K223" s="1" t="s">
        <v>203</v>
      </c>
    </row>
    <row r="224" spans="1:11" ht="12.75">
      <c r="A224" s="22">
        <v>38801</v>
      </c>
      <c r="B224" s="3">
        <v>3.5</v>
      </c>
      <c r="C224" s="3">
        <v>3</v>
      </c>
      <c r="D224" s="3">
        <v>0</v>
      </c>
      <c r="E224" s="3">
        <v>0.2</v>
      </c>
      <c r="F224" s="1">
        <f t="shared" si="31"/>
        <v>1.5</v>
      </c>
      <c r="G224" s="5" t="s">
        <v>3</v>
      </c>
      <c r="H224" s="1">
        <f t="shared" si="34"/>
        <v>10.5</v>
      </c>
      <c r="I224" s="1">
        <f t="shared" si="35"/>
        <v>7.5</v>
      </c>
      <c r="J224" s="6">
        <f t="shared" si="30"/>
        <v>333.2300000000001</v>
      </c>
      <c r="K224" s="1" t="s">
        <v>204</v>
      </c>
    </row>
    <row r="225" spans="1:11" ht="12.75">
      <c r="A225" s="22">
        <v>38801</v>
      </c>
      <c r="B225" s="3">
        <v>2.75</v>
      </c>
      <c r="C225" s="3">
        <v>3</v>
      </c>
      <c r="D225" s="3">
        <v>0</v>
      </c>
      <c r="E225" s="3">
        <v>0.2</v>
      </c>
      <c r="F225" s="1">
        <f t="shared" si="31"/>
        <v>1.35</v>
      </c>
      <c r="G225" s="5" t="s">
        <v>3</v>
      </c>
      <c r="H225" s="1">
        <f t="shared" si="34"/>
        <v>8.25</v>
      </c>
      <c r="I225" s="1">
        <f t="shared" si="35"/>
        <v>5.25</v>
      </c>
      <c r="J225" s="6">
        <f t="shared" si="30"/>
        <v>338.4800000000001</v>
      </c>
      <c r="K225" s="1" t="s">
        <v>205</v>
      </c>
    </row>
    <row r="226" spans="1:11" ht="12.75">
      <c r="A226" s="22">
        <v>38801</v>
      </c>
      <c r="B226" s="3">
        <v>25.26</v>
      </c>
      <c r="C226" s="3">
        <v>4</v>
      </c>
      <c r="D226" s="3">
        <v>0</v>
      </c>
      <c r="E226" s="3">
        <v>0.2</v>
      </c>
      <c r="F226" s="1">
        <f t="shared" si="31"/>
        <v>5.852</v>
      </c>
      <c r="G226" s="5" t="s">
        <v>3</v>
      </c>
      <c r="H226" s="1">
        <v>9.625</v>
      </c>
      <c r="I226" s="1">
        <f>H226-F4-G4</f>
        <v>9.625</v>
      </c>
      <c r="J226" s="6">
        <f t="shared" si="30"/>
        <v>348.1050000000001</v>
      </c>
      <c r="K226" s="1" t="s">
        <v>166</v>
      </c>
    </row>
    <row r="227" spans="1:11" ht="12.75">
      <c r="A227" s="22">
        <v>38802</v>
      </c>
      <c r="B227" s="14">
        <v>3</v>
      </c>
      <c r="C227" s="3">
        <v>4</v>
      </c>
      <c r="D227" s="3">
        <v>0</v>
      </c>
      <c r="E227" s="3">
        <v>0.2</v>
      </c>
      <c r="F227" s="4">
        <f t="shared" si="31"/>
        <v>1.4</v>
      </c>
      <c r="G227" s="5" t="s">
        <v>1</v>
      </c>
      <c r="H227" s="1">
        <f>IF(G227="lost",(0),IF(G227="won",B227*C227+D227*F227,D227*F227))</f>
        <v>0</v>
      </c>
      <c r="I227" s="1">
        <f>H227-C227-D227</f>
        <v>-4</v>
      </c>
      <c r="J227" s="6">
        <f t="shared" si="30"/>
        <v>344.1050000000001</v>
      </c>
      <c r="K227" s="1" t="s">
        <v>206</v>
      </c>
    </row>
    <row r="228" spans="1:11" ht="12.75">
      <c r="A228" s="22">
        <v>38802</v>
      </c>
      <c r="B228" s="14">
        <v>3.75</v>
      </c>
      <c r="C228" s="3">
        <v>3</v>
      </c>
      <c r="D228" s="3">
        <v>0</v>
      </c>
      <c r="E228" s="3">
        <v>0.2</v>
      </c>
      <c r="F228" s="4">
        <f t="shared" si="31"/>
        <v>1.55</v>
      </c>
      <c r="G228" s="5" t="s">
        <v>2</v>
      </c>
      <c r="H228" s="1">
        <f aca="true" t="shared" si="36" ref="H228:H257">IF(G228="lost",(0),IF(G228="won",B228*C228+D228*F228,D228*F228))</f>
        <v>0</v>
      </c>
      <c r="I228" s="1">
        <f aca="true" t="shared" si="37" ref="I228:I257">H228-C228-D228</f>
        <v>-3</v>
      </c>
      <c r="J228" s="6">
        <f t="shared" si="30"/>
        <v>341.1050000000001</v>
      </c>
      <c r="K228" s="1" t="s">
        <v>207</v>
      </c>
    </row>
    <row r="229" spans="1:11" ht="12.75">
      <c r="A229" s="22">
        <v>38803</v>
      </c>
      <c r="B229" s="14">
        <v>2.2</v>
      </c>
      <c r="C229" s="3">
        <v>9</v>
      </c>
      <c r="D229" s="3">
        <v>0</v>
      </c>
      <c r="E229" s="3">
        <v>0.2</v>
      </c>
      <c r="F229" s="4">
        <f t="shared" si="31"/>
        <v>1.24</v>
      </c>
      <c r="G229" s="5" t="s">
        <v>2</v>
      </c>
      <c r="H229" s="1">
        <f t="shared" si="36"/>
        <v>0</v>
      </c>
      <c r="I229" s="1">
        <f t="shared" si="37"/>
        <v>-9</v>
      </c>
      <c r="J229" s="6">
        <f t="shared" si="30"/>
        <v>332.1050000000001</v>
      </c>
      <c r="K229" s="1" t="s">
        <v>208</v>
      </c>
    </row>
    <row r="230" spans="1:11" ht="12.75">
      <c r="A230" s="22">
        <v>38804</v>
      </c>
      <c r="B230" s="14">
        <v>2.625</v>
      </c>
      <c r="C230" s="3">
        <v>7</v>
      </c>
      <c r="D230" s="3">
        <v>0</v>
      </c>
      <c r="E230" s="3">
        <v>0.2</v>
      </c>
      <c r="F230" s="4">
        <f t="shared" si="31"/>
        <v>1.325</v>
      </c>
      <c r="G230" s="5" t="s">
        <v>3</v>
      </c>
      <c r="H230" s="1">
        <f t="shared" si="36"/>
        <v>18.375</v>
      </c>
      <c r="I230" s="1">
        <f t="shared" si="37"/>
        <v>11.375</v>
      </c>
      <c r="J230" s="6">
        <f t="shared" si="30"/>
        <v>343.4800000000001</v>
      </c>
      <c r="K230" s="1" t="s">
        <v>209</v>
      </c>
    </row>
    <row r="231" spans="1:11" ht="12.75">
      <c r="A231" s="22">
        <v>38806</v>
      </c>
      <c r="B231" s="14">
        <v>3.5</v>
      </c>
      <c r="C231" s="3">
        <v>5</v>
      </c>
      <c r="D231" s="3">
        <v>0</v>
      </c>
      <c r="E231" s="3">
        <v>0.2</v>
      </c>
      <c r="F231" s="4">
        <f t="shared" si="31"/>
        <v>1.5</v>
      </c>
      <c r="G231" s="5" t="s">
        <v>3</v>
      </c>
      <c r="H231" s="1">
        <f t="shared" si="36"/>
        <v>17.5</v>
      </c>
      <c r="I231" s="1">
        <f t="shared" si="37"/>
        <v>12.5</v>
      </c>
      <c r="J231" s="6">
        <f t="shared" si="30"/>
        <v>355.9800000000001</v>
      </c>
      <c r="K231" s="1" t="s">
        <v>210</v>
      </c>
    </row>
    <row r="232" spans="1:11" ht="12.75">
      <c r="A232" s="22">
        <v>38806</v>
      </c>
      <c r="B232" s="14">
        <v>7</v>
      </c>
      <c r="C232" s="3">
        <v>3</v>
      </c>
      <c r="D232" s="3">
        <v>0</v>
      </c>
      <c r="E232" s="3">
        <v>0.2</v>
      </c>
      <c r="F232" s="4">
        <f t="shared" si="31"/>
        <v>2.2</v>
      </c>
      <c r="G232" s="5" t="s">
        <v>1</v>
      </c>
      <c r="H232" s="1">
        <f t="shared" si="36"/>
        <v>0</v>
      </c>
      <c r="I232" s="1">
        <f t="shared" si="37"/>
        <v>-3</v>
      </c>
      <c r="J232" s="6">
        <f t="shared" si="30"/>
        <v>352.9800000000001</v>
      </c>
      <c r="K232" s="1" t="s">
        <v>211</v>
      </c>
    </row>
    <row r="233" spans="1:11" ht="12.75">
      <c r="A233" s="22">
        <v>38808</v>
      </c>
      <c r="B233" s="14">
        <v>2.5</v>
      </c>
      <c r="C233" s="3">
        <v>8</v>
      </c>
      <c r="D233" s="3">
        <v>0</v>
      </c>
      <c r="E233" s="3">
        <v>0.2</v>
      </c>
      <c r="F233" s="4">
        <f t="shared" si="31"/>
        <v>1.3</v>
      </c>
      <c r="G233" s="5" t="s">
        <v>2</v>
      </c>
      <c r="H233" s="1">
        <f t="shared" si="36"/>
        <v>0</v>
      </c>
      <c r="I233" s="1">
        <f t="shared" si="37"/>
        <v>-8</v>
      </c>
      <c r="J233" s="6">
        <f t="shared" si="30"/>
        <v>344.9800000000001</v>
      </c>
      <c r="K233" s="1" t="s">
        <v>212</v>
      </c>
    </row>
    <row r="234" spans="1:11" ht="12.75">
      <c r="A234" s="22">
        <v>38809</v>
      </c>
      <c r="B234" s="14">
        <v>12</v>
      </c>
      <c r="C234" s="3">
        <v>3</v>
      </c>
      <c r="D234" s="3">
        <v>3</v>
      </c>
      <c r="E234" s="3">
        <v>0.2</v>
      </c>
      <c r="F234" s="4">
        <f t="shared" si="31"/>
        <v>3.2</v>
      </c>
      <c r="G234" s="5" t="s">
        <v>2</v>
      </c>
      <c r="H234" s="1">
        <f t="shared" si="36"/>
        <v>0</v>
      </c>
      <c r="I234" s="1">
        <f t="shared" si="37"/>
        <v>-6</v>
      </c>
      <c r="J234" s="6">
        <f t="shared" si="30"/>
        <v>338.9800000000001</v>
      </c>
      <c r="K234" s="1" t="s">
        <v>213</v>
      </c>
    </row>
    <row r="235" spans="1:11" ht="12.75">
      <c r="A235" s="22">
        <v>38810</v>
      </c>
      <c r="B235" s="14">
        <v>6.5</v>
      </c>
      <c r="C235" s="3">
        <v>3</v>
      </c>
      <c r="D235" s="3">
        <v>3</v>
      </c>
      <c r="E235" s="3">
        <v>0.2</v>
      </c>
      <c r="F235" s="4">
        <f t="shared" si="31"/>
        <v>2.1</v>
      </c>
      <c r="G235" s="5" t="s">
        <v>2</v>
      </c>
      <c r="H235" s="1">
        <f t="shared" si="36"/>
        <v>0</v>
      </c>
      <c r="I235" s="1">
        <f t="shared" si="37"/>
        <v>-6</v>
      </c>
      <c r="J235" s="6">
        <f t="shared" si="30"/>
        <v>332.9800000000001</v>
      </c>
      <c r="K235" s="1" t="s">
        <v>214</v>
      </c>
    </row>
    <row r="236" spans="1:11" ht="12.75">
      <c r="A236" s="22">
        <v>38810</v>
      </c>
      <c r="B236" s="14">
        <v>2.875</v>
      </c>
      <c r="C236" s="3">
        <v>4</v>
      </c>
      <c r="D236" s="3">
        <v>0</v>
      </c>
      <c r="E236" s="3">
        <v>0.2</v>
      </c>
      <c r="F236" s="4">
        <f t="shared" si="31"/>
        <v>1.375</v>
      </c>
      <c r="G236" s="5" t="s">
        <v>1</v>
      </c>
      <c r="H236" s="1">
        <f t="shared" si="36"/>
        <v>0</v>
      </c>
      <c r="I236" s="1">
        <f t="shared" si="37"/>
        <v>-4</v>
      </c>
      <c r="J236" s="6">
        <f t="shared" si="30"/>
        <v>328.9800000000001</v>
      </c>
      <c r="K236" s="1" t="s">
        <v>215</v>
      </c>
    </row>
    <row r="237" spans="1:11" ht="12.75">
      <c r="A237" s="22">
        <v>38812</v>
      </c>
      <c r="B237" s="14">
        <v>4</v>
      </c>
      <c r="C237" s="3">
        <v>10</v>
      </c>
      <c r="D237" s="3">
        <v>0</v>
      </c>
      <c r="E237" s="3">
        <v>0.2</v>
      </c>
      <c r="F237" s="4">
        <f t="shared" si="31"/>
        <v>1.6</v>
      </c>
      <c r="G237" s="5" t="s">
        <v>2</v>
      </c>
      <c r="H237" s="1">
        <f t="shared" si="36"/>
        <v>0</v>
      </c>
      <c r="I237" s="1">
        <f t="shared" si="37"/>
        <v>-10</v>
      </c>
      <c r="J237" s="6">
        <f t="shared" si="30"/>
        <v>318.9800000000001</v>
      </c>
      <c r="K237" s="1" t="s">
        <v>216</v>
      </c>
    </row>
    <row r="238" spans="1:11" ht="12.75">
      <c r="A238" s="22">
        <v>38813</v>
      </c>
      <c r="B238" s="14">
        <v>3</v>
      </c>
      <c r="C238" s="3">
        <v>3</v>
      </c>
      <c r="D238" s="3">
        <v>0</v>
      </c>
      <c r="E238" s="3">
        <v>0.2</v>
      </c>
      <c r="F238" s="4">
        <f t="shared" si="31"/>
        <v>1.4</v>
      </c>
      <c r="G238" s="5" t="s">
        <v>3</v>
      </c>
      <c r="H238" s="1">
        <f t="shared" si="36"/>
        <v>9</v>
      </c>
      <c r="I238" s="1">
        <f t="shared" si="37"/>
        <v>6</v>
      </c>
      <c r="J238" s="6">
        <f t="shared" si="30"/>
        <v>324.9800000000001</v>
      </c>
      <c r="K238" s="1" t="s">
        <v>217</v>
      </c>
    </row>
    <row r="239" spans="1:11" ht="12.75">
      <c r="A239" s="22">
        <v>38813</v>
      </c>
      <c r="B239" s="14">
        <v>5</v>
      </c>
      <c r="C239" s="3">
        <v>3</v>
      </c>
      <c r="D239" s="3">
        <v>0</v>
      </c>
      <c r="E239" s="3">
        <v>0.2</v>
      </c>
      <c r="F239" s="4">
        <f t="shared" si="31"/>
        <v>1.8</v>
      </c>
      <c r="G239" s="5" t="s">
        <v>3</v>
      </c>
      <c r="H239" s="1">
        <f t="shared" si="36"/>
        <v>15</v>
      </c>
      <c r="I239" s="1">
        <f t="shared" si="37"/>
        <v>12</v>
      </c>
      <c r="J239" s="6">
        <f t="shared" si="30"/>
        <v>336.9800000000001</v>
      </c>
      <c r="K239" s="1" t="s">
        <v>189</v>
      </c>
    </row>
    <row r="240" spans="1:11" ht="12.75">
      <c r="A240" s="22">
        <v>38813</v>
      </c>
      <c r="B240" s="14">
        <v>5.5</v>
      </c>
      <c r="C240" s="3">
        <v>3</v>
      </c>
      <c r="D240" s="3">
        <v>0</v>
      </c>
      <c r="E240" s="3">
        <v>0.2</v>
      </c>
      <c r="F240" s="4">
        <f t="shared" si="31"/>
        <v>1.9</v>
      </c>
      <c r="G240" s="5" t="s">
        <v>2</v>
      </c>
      <c r="H240" s="1">
        <f t="shared" si="36"/>
        <v>0</v>
      </c>
      <c r="I240" s="1">
        <f t="shared" si="37"/>
        <v>-3</v>
      </c>
      <c r="J240" s="6">
        <f t="shared" si="30"/>
        <v>333.9800000000001</v>
      </c>
      <c r="K240" s="1" t="s">
        <v>100</v>
      </c>
    </row>
    <row r="241" spans="1:11" ht="12.75">
      <c r="A241" s="22">
        <v>38813</v>
      </c>
      <c r="B241" s="14">
        <v>3.75</v>
      </c>
      <c r="C241" s="3">
        <v>4</v>
      </c>
      <c r="D241" s="3">
        <v>0</v>
      </c>
      <c r="E241" s="3">
        <v>0.2</v>
      </c>
      <c r="F241" s="4">
        <f t="shared" si="31"/>
        <v>1.55</v>
      </c>
      <c r="G241" s="5" t="s">
        <v>3</v>
      </c>
      <c r="H241" s="1">
        <f t="shared" si="36"/>
        <v>15</v>
      </c>
      <c r="I241" s="1">
        <f t="shared" si="37"/>
        <v>11</v>
      </c>
      <c r="J241" s="6">
        <f t="shared" si="30"/>
        <v>344.9800000000001</v>
      </c>
      <c r="K241" s="1" t="s">
        <v>166</v>
      </c>
    </row>
    <row r="242" spans="1:11" ht="12.75">
      <c r="A242" s="22">
        <v>38814</v>
      </c>
      <c r="B242" s="14">
        <v>10</v>
      </c>
      <c r="C242" s="3">
        <v>2</v>
      </c>
      <c r="D242" s="3">
        <v>2</v>
      </c>
      <c r="E242" s="3">
        <v>0.2</v>
      </c>
      <c r="F242" s="4">
        <f t="shared" si="31"/>
        <v>2.8</v>
      </c>
      <c r="G242" s="5" t="s">
        <v>1</v>
      </c>
      <c r="H242" s="1">
        <f t="shared" si="36"/>
        <v>5.6</v>
      </c>
      <c r="I242" s="1">
        <f t="shared" si="37"/>
        <v>1.5999999999999996</v>
      </c>
      <c r="J242" s="6">
        <f t="shared" si="30"/>
        <v>346.5800000000001</v>
      </c>
      <c r="K242" s="1" t="s">
        <v>218</v>
      </c>
    </row>
    <row r="243" spans="1:11" ht="12.75">
      <c r="A243" s="22">
        <v>38814</v>
      </c>
      <c r="B243" s="14">
        <v>11</v>
      </c>
      <c r="C243" s="3">
        <v>2</v>
      </c>
      <c r="D243" s="3">
        <v>2</v>
      </c>
      <c r="E243" s="3">
        <v>0.2</v>
      </c>
      <c r="F243" s="4">
        <f t="shared" si="31"/>
        <v>3</v>
      </c>
      <c r="G243" s="5" t="s">
        <v>2</v>
      </c>
      <c r="H243" s="1">
        <f t="shared" si="36"/>
        <v>0</v>
      </c>
      <c r="I243" s="1">
        <f t="shared" si="37"/>
        <v>-4</v>
      </c>
      <c r="J243" s="6">
        <f t="shared" si="30"/>
        <v>342.5800000000001</v>
      </c>
      <c r="K243" s="1" t="s">
        <v>219</v>
      </c>
    </row>
    <row r="244" spans="1:11" ht="12.75">
      <c r="A244" s="22">
        <v>38815</v>
      </c>
      <c r="B244" s="14">
        <v>5.5</v>
      </c>
      <c r="C244" s="3">
        <v>3</v>
      </c>
      <c r="D244" s="3">
        <v>0</v>
      </c>
      <c r="E244" s="3">
        <v>0.2</v>
      </c>
      <c r="F244" s="4">
        <f t="shared" si="31"/>
        <v>1.9</v>
      </c>
      <c r="G244" s="5" t="s">
        <v>3</v>
      </c>
      <c r="H244" s="1">
        <f t="shared" si="36"/>
        <v>16.5</v>
      </c>
      <c r="I244" s="1">
        <f t="shared" si="37"/>
        <v>13.5</v>
      </c>
      <c r="J244" s="6">
        <f t="shared" si="30"/>
        <v>356.0800000000001</v>
      </c>
      <c r="K244" s="1" t="s">
        <v>220</v>
      </c>
    </row>
    <row r="245" spans="1:11" ht="12.75">
      <c r="A245" s="22">
        <v>38815</v>
      </c>
      <c r="B245" s="14">
        <v>3.25</v>
      </c>
      <c r="C245" s="3">
        <v>3</v>
      </c>
      <c r="D245" s="3">
        <v>0</v>
      </c>
      <c r="E245" s="3">
        <v>0.2</v>
      </c>
      <c r="F245" s="4">
        <f t="shared" si="31"/>
        <v>1.45</v>
      </c>
      <c r="G245" s="5" t="s">
        <v>32</v>
      </c>
      <c r="H245" s="1">
        <f t="shared" si="36"/>
        <v>0</v>
      </c>
      <c r="I245" s="1">
        <f t="shared" si="37"/>
        <v>-3</v>
      </c>
      <c r="J245" s="6">
        <f t="shared" si="30"/>
        <v>353.0800000000001</v>
      </c>
      <c r="K245" s="1" t="s">
        <v>221</v>
      </c>
    </row>
    <row r="246" spans="1:11" ht="12.75">
      <c r="A246" s="22">
        <v>38815</v>
      </c>
      <c r="B246" s="14">
        <v>4.5</v>
      </c>
      <c r="C246" s="3">
        <v>3</v>
      </c>
      <c r="D246" s="3">
        <v>0</v>
      </c>
      <c r="E246" s="3">
        <v>0.2</v>
      </c>
      <c r="F246" s="4">
        <f t="shared" si="31"/>
        <v>1.7000000000000002</v>
      </c>
      <c r="G246" s="5" t="s">
        <v>2</v>
      </c>
      <c r="H246" s="1">
        <f t="shared" si="36"/>
        <v>0</v>
      </c>
      <c r="I246" s="1">
        <f t="shared" si="37"/>
        <v>-3</v>
      </c>
      <c r="J246" s="6">
        <f t="shared" si="30"/>
        <v>350.0800000000001</v>
      </c>
      <c r="K246" s="1" t="s">
        <v>222</v>
      </c>
    </row>
    <row r="247" spans="1:11" ht="12.75">
      <c r="A247" s="22">
        <v>38815</v>
      </c>
      <c r="B247" s="14">
        <v>75</v>
      </c>
      <c r="C247" s="3">
        <v>4</v>
      </c>
      <c r="D247" s="3">
        <v>0</v>
      </c>
      <c r="E247" s="3">
        <v>0.2</v>
      </c>
      <c r="F247" s="4">
        <f t="shared" si="31"/>
        <v>15.8</v>
      </c>
      <c r="G247" s="5" t="s">
        <v>2</v>
      </c>
      <c r="H247" s="1">
        <f t="shared" si="36"/>
        <v>0</v>
      </c>
      <c r="I247" s="1">
        <f t="shared" si="37"/>
        <v>-4</v>
      </c>
      <c r="J247" s="6">
        <f t="shared" si="30"/>
        <v>346.0800000000001</v>
      </c>
      <c r="K247" s="1" t="s">
        <v>166</v>
      </c>
    </row>
    <row r="248" spans="1:11" ht="12.75">
      <c r="A248" s="22">
        <v>38816</v>
      </c>
      <c r="B248" s="14">
        <v>7.5</v>
      </c>
      <c r="C248" s="3">
        <v>4</v>
      </c>
      <c r="D248" s="3">
        <v>4</v>
      </c>
      <c r="E248" s="3">
        <v>0.2</v>
      </c>
      <c r="F248" s="4">
        <f t="shared" si="31"/>
        <v>2.3</v>
      </c>
      <c r="G248" s="5" t="s">
        <v>32</v>
      </c>
      <c r="H248" s="1">
        <f t="shared" si="36"/>
        <v>9.2</v>
      </c>
      <c r="I248" s="1">
        <f t="shared" si="37"/>
        <v>1.1999999999999993</v>
      </c>
      <c r="J248" s="6">
        <f t="shared" si="30"/>
        <v>347.2800000000001</v>
      </c>
      <c r="K248" s="1" t="s">
        <v>223</v>
      </c>
    </row>
    <row r="249" spans="1:11" ht="12.75">
      <c r="A249" s="22">
        <v>38818</v>
      </c>
      <c r="B249" s="14">
        <v>5</v>
      </c>
      <c r="C249" s="3">
        <v>4</v>
      </c>
      <c r="D249" s="3">
        <v>0</v>
      </c>
      <c r="E249" s="3">
        <v>0.2</v>
      </c>
      <c r="F249" s="4">
        <f t="shared" si="31"/>
        <v>1.8</v>
      </c>
      <c r="G249" s="5" t="s">
        <v>3</v>
      </c>
      <c r="H249" s="1">
        <f t="shared" si="36"/>
        <v>20</v>
      </c>
      <c r="I249" s="1">
        <f t="shared" si="37"/>
        <v>16</v>
      </c>
      <c r="J249" s="6">
        <f t="shared" si="30"/>
        <v>363.2800000000001</v>
      </c>
      <c r="K249" s="1" t="s">
        <v>224</v>
      </c>
    </row>
    <row r="250" spans="1:11" ht="12.75">
      <c r="A250" s="22">
        <v>38818</v>
      </c>
      <c r="B250" s="14">
        <v>5</v>
      </c>
      <c r="C250" s="3">
        <v>2</v>
      </c>
      <c r="D250" s="3">
        <v>2</v>
      </c>
      <c r="E250" s="3">
        <v>0.2</v>
      </c>
      <c r="F250" s="4">
        <f t="shared" si="31"/>
        <v>1.8</v>
      </c>
      <c r="G250" s="5" t="s">
        <v>2</v>
      </c>
      <c r="H250" s="1">
        <f t="shared" si="36"/>
        <v>0</v>
      </c>
      <c r="I250" s="1">
        <f t="shared" si="37"/>
        <v>-4</v>
      </c>
      <c r="J250" s="6">
        <f t="shared" si="30"/>
        <v>359.2800000000001</v>
      </c>
      <c r="K250" s="1" t="s">
        <v>225</v>
      </c>
    </row>
    <row r="251" spans="1:11" ht="12.75">
      <c r="A251" s="22">
        <v>38820</v>
      </c>
      <c r="B251" s="25">
        <v>3.5</v>
      </c>
      <c r="C251" s="3">
        <v>6</v>
      </c>
      <c r="D251" s="3">
        <v>0</v>
      </c>
      <c r="E251" s="3">
        <v>0.2</v>
      </c>
      <c r="F251" s="4">
        <f t="shared" si="31"/>
        <v>1.5</v>
      </c>
      <c r="G251" s="5" t="s">
        <v>1</v>
      </c>
      <c r="H251" s="1">
        <f t="shared" si="36"/>
        <v>0</v>
      </c>
      <c r="I251" s="1">
        <f t="shared" si="37"/>
        <v>-6</v>
      </c>
      <c r="J251" s="6">
        <f t="shared" si="30"/>
        <v>353.2800000000001</v>
      </c>
      <c r="K251" s="1" t="s">
        <v>226</v>
      </c>
    </row>
    <row r="252" spans="1:11" ht="12.75">
      <c r="A252" s="22">
        <v>38822</v>
      </c>
      <c r="B252" s="25">
        <v>6.5</v>
      </c>
      <c r="C252" s="3">
        <v>2</v>
      </c>
      <c r="D252" s="3">
        <v>2</v>
      </c>
      <c r="E252" s="3">
        <v>0.2</v>
      </c>
      <c r="F252" s="4">
        <f t="shared" si="31"/>
        <v>2.1</v>
      </c>
      <c r="G252" s="5" t="s">
        <v>3</v>
      </c>
      <c r="H252" s="1">
        <f t="shared" si="36"/>
        <v>17.2</v>
      </c>
      <c r="I252" s="1">
        <f t="shared" si="37"/>
        <v>13.2</v>
      </c>
      <c r="J252" s="6">
        <f aca="true" t="shared" si="38" ref="J252:J257">I252+J251</f>
        <v>366.4800000000001</v>
      </c>
      <c r="K252" s="1" t="s">
        <v>227</v>
      </c>
    </row>
    <row r="253" spans="1:11" ht="12.75">
      <c r="A253" s="22">
        <v>38822</v>
      </c>
      <c r="B253" s="25">
        <v>13</v>
      </c>
      <c r="C253" s="3">
        <v>2</v>
      </c>
      <c r="D253" s="3">
        <v>2</v>
      </c>
      <c r="E253" s="3">
        <v>0.2</v>
      </c>
      <c r="F253" s="4">
        <f t="shared" si="31"/>
        <v>3.4000000000000004</v>
      </c>
      <c r="G253" s="5" t="s">
        <v>2</v>
      </c>
      <c r="H253" s="1">
        <f t="shared" si="36"/>
        <v>0</v>
      </c>
      <c r="I253" s="1">
        <f t="shared" si="37"/>
        <v>-4</v>
      </c>
      <c r="J253" s="6">
        <f t="shared" si="38"/>
        <v>362.4800000000001</v>
      </c>
      <c r="K253" s="1" t="s">
        <v>228</v>
      </c>
    </row>
    <row r="254" spans="1:11" ht="12.75">
      <c r="A254" s="22">
        <v>38822</v>
      </c>
      <c r="B254" s="25">
        <v>5</v>
      </c>
      <c r="C254" s="3">
        <v>2</v>
      </c>
      <c r="D254" s="3">
        <v>2</v>
      </c>
      <c r="E254" s="3">
        <v>0.2</v>
      </c>
      <c r="F254" s="4">
        <f t="shared" si="31"/>
        <v>1.8</v>
      </c>
      <c r="G254" s="5" t="s">
        <v>1</v>
      </c>
      <c r="H254" s="1">
        <f t="shared" si="36"/>
        <v>3.6</v>
      </c>
      <c r="I254" s="1">
        <f t="shared" si="37"/>
        <v>-0.3999999999999999</v>
      </c>
      <c r="J254" s="6">
        <f t="shared" si="38"/>
        <v>362.0800000000001</v>
      </c>
      <c r="K254" s="1" t="s">
        <v>229</v>
      </c>
    </row>
    <row r="255" spans="1:11" ht="12.75">
      <c r="A255" s="22">
        <v>38823</v>
      </c>
      <c r="B255" s="25">
        <v>3.5</v>
      </c>
      <c r="C255" s="3">
        <v>6</v>
      </c>
      <c r="D255" s="3">
        <v>0</v>
      </c>
      <c r="E255" s="3">
        <v>0.2</v>
      </c>
      <c r="F255" s="4">
        <f t="shared" si="31"/>
        <v>1.5</v>
      </c>
      <c r="G255" s="5" t="s">
        <v>3</v>
      </c>
      <c r="H255" s="1">
        <f t="shared" si="36"/>
        <v>21</v>
      </c>
      <c r="I255" s="1">
        <f t="shared" si="37"/>
        <v>15</v>
      </c>
      <c r="J255" s="6">
        <f t="shared" si="38"/>
        <v>377.0800000000001</v>
      </c>
      <c r="K255" s="1" t="s">
        <v>180</v>
      </c>
    </row>
    <row r="256" spans="1:11" ht="12.75">
      <c r="A256" s="22">
        <v>38825</v>
      </c>
      <c r="B256" s="14">
        <v>2.25</v>
      </c>
      <c r="C256" s="3">
        <v>4</v>
      </c>
      <c r="D256" s="3">
        <v>0</v>
      </c>
      <c r="E256" s="3">
        <v>0.2</v>
      </c>
      <c r="F256" s="4">
        <f t="shared" si="31"/>
        <v>1.25</v>
      </c>
      <c r="G256" s="5" t="s">
        <v>1</v>
      </c>
      <c r="H256" s="1">
        <f t="shared" si="36"/>
        <v>0</v>
      </c>
      <c r="I256" s="1">
        <f t="shared" si="37"/>
        <v>-4</v>
      </c>
      <c r="J256" s="6">
        <f t="shared" si="38"/>
        <v>373.0800000000001</v>
      </c>
      <c r="K256" s="1" t="s">
        <v>230</v>
      </c>
    </row>
    <row r="257" spans="1:11" ht="12.75">
      <c r="A257" s="22">
        <v>38825</v>
      </c>
      <c r="B257" s="14">
        <v>2.5</v>
      </c>
      <c r="C257" s="3">
        <v>4</v>
      </c>
      <c r="D257" s="3">
        <v>0</v>
      </c>
      <c r="E257" s="3">
        <v>0.2</v>
      </c>
      <c r="F257" s="4">
        <f t="shared" si="31"/>
        <v>1.3</v>
      </c>
      <c r="G257" s="5" t="s">
        <v>32</v>
      </c>
      <c r="H257" s="1">
        <f t="shared" si="36"/>
        <v>0</v>
      </c>
      <c r="I257" s="1">
        <f t="shared" si="37"/>
        <v>-4</v>
      </c>
      <c r="J257" s="6">
        <f t="shared" si="38"/>
        <v>369.0800000000001</v>
      </c>
      <c r="K257" s="1" t="s">
        <v>231</v>
      </c>
    </row>
    <row r="258" spans="1:11" ht="12.75">
      <c r="A258" s="22">
        <v>38825</v>
      </c>
      <c r="B258" s="14">
        <f>2.5*2.25</f>
        <v>5.625</v>
      </c>
      <c r="C258" s="3">
        <v>2</v>
      </c>
      <c r="D258" s="3">
        <v>0</v>
      </c>
      <c r="E258" s="3">
        <v>0.2</v>
      </c>
      <c r="F258" s="4">
        <f t="shared" si="31"/>
        <v>1.925</v>
      </c>
      <c r="G258" s="5" t="s">
        <v>2</v>
      </c>
      <c r="H258" s="1">
        <f aca="true" t="shared" si="39" ref="H258:H267">IF(G258="lost",(0),IF(G258="won",B258*C258+D258*F258,D258*F258))</f>
        <v>0</v>
      </c>
      <c r="I258" s="1">
        <f aca="true" t="shared" si="40" ref="I258:I267">H258-C258-D258</f>
        <v>-2</v>
      </c>
      <c r="J258" s="6">
        <f>I258+J257</f>
        <v>367.0800000000001</v>
      </c>
      <c r="K258" s="1" t="s">
        <v>137</v>
      </c>
    </row>
    <row r="259" spans="1:11" ht="12.75">
      <c r="A259" s="22">
        <v>38826</v>
      </c>
      <c r="B259" s="25">
        <v>7</v>
      </c>
      <c r="C259" s="3">
        <v>2</v>
      </c>
      <c r="D259" s="3">
        <v>0</v>
      </c>
      <c r="E259" s="3">
        <v>0.2</v>
      </c>
      <c r="F259" s="4">
        <f t="shared" si="31"/>
        <v>2.2</v>
      </c>
      <c r="G259" s="5" t="s">
        <v>3</v>
      </c>
      <c r="H259" s="1">
        <f t="shared" si="39"/>
        <v>14</v>
      </c>
      <c r="I259" s="1">
        <f t="shared" si="40"/>
        <v>12</v>
      </c>
      <c r="J259" s="6">
        <f>I259+J258</f>
        <v>379.0800000000001</v>
      </c>
      <c r="K259" s="1" t="s">
        <v>58</v>
      </c>
    </row>
    <row r="260" spans="1:11" ht="12.75">
      <c r="A260" s="22">
        <v>38826</v>
      </c>
      <c r="B260" s="25">
        <v>3.5</v>
      </c>
      <c r="C260" s="3">
        <v>6</v>
      </c>
      <c r="D260" s="3">
        <v>0</v>
      </c>
      <c r="E260" s="3">
        <v>0.2</v>
      </c>
      <c r="F260" s="4">
        <f>(B260-1)*E260+1</f>
        <v>1.5</v>
      </c>
      <c r="G260" s="5" t="s">
        <v>1</v>
      </c>
      <c r="H260" s="1">
        <f t="shared" si="39"/>
        <v>0</v>
      </c>
      <c r="I260" s="1">
        <f t="shared" si="40"/>
        <v>-6</v>
      </c>
      <c r="J260" s="6">
        <f>I260+J259</f>
        <v>373.0800000000001</v>
      </c>
      <c r="K260" s="1" t="s">
        <v>232</v>
      </c>
    </row>
    <row r="261" spans="1:11" ht="12.75">
      <c r="A261" s="22">
        <v>38827</v>
      </c>
      <c r="B261" s="25">
        <v>6.5</v>
      </c>
      <c r="C261" s="3">
        <v>3</v>
      </c>
      <c r="D261" s="3">
        <v>3</v>
      </c>
      <c r="E261" s="3">
        <v>0.2</v>
      </c>
      <c r="F261" s="4">
        <f>(B261-1)*E261+1</f>
        <v>2.1</v>
      </c>
      <c r="G261" s="5" t="s">
        <v>2</v>
      </c>
      <c r="H261" s="1">
        <f t="shared" si="39"/>
        <v>0</v>
      </c>
      <c r="I261" s="1">
        <f t="shared" si="40"/>
        <v>-6</v>
      </c>
      <c r="J261" s="6">
        <f>I261+J260</f>
        <v>367.0800000000001</v>
      </c>
      <c r="K261" s="1" t="s">
        <v>233</v>
      </c>
    </row>
    <row r="262" spans="1:11" ht="12.75">
      <c r="A262" s="22">
        <v>38828</v>
      </c>
      <c r="B262" s="25">
        <v>4</v>
      </c>
      <c r="C262" s="3">
        <v>6</v>
      </c>
      <c r="D262" s="3">
        <v>0</v>
      </c>
      <c r="E262" s="3">
        <v>0.2</v>
      </c>
      <c r="F262" s="4">
        <f>(B262-1)*E262+1</f>
        <v>1.6</v>
      </c>
      <c r="G262" s="5" t="s">
        <v>1</v>
      </c>
      <c r="H262" s="1">
        <f t="shared" si="39"/>
        <v>0</v>
      </c>
      <c r="I262" s="1">
        <f t="shared" si="40"/>
        <v>-6</v>
      </c>
      <c r="J262" s="6">
        <f>I262+J261</f>
        <v>361.0800000000001</v>
      </c>
      <c r="K262" s="1" t="s">
        <v>234</v>
      </c>
    </row>
    <row r="263" spans="1:11" ht="12.75">
      <c r="A263" s="22">
        <v>38829</v>
      </c>
      <c r="B263" s="14">
        <f>23/8</f>
        <v>2.875</v>
      </c>
      <c r="C263" s="3">
        <v>4</v>
      </c>
      <c r="D263" s="3">
        <v>0</v>
      </c>
      <c r="E263" s="3">
        <v>0.2</v>
      </c>
      <c r="F263" s="4">
        <f aca="true" t="shared" si="41" ref="F263:F326">(B263-1)*E263+1</f>
        <v>1.375</v>
      </c>
      <c r="G263" s="5" t="s">
        <v>32</v>
      </c>
      <c r="H263" s="1">
        <f t="shared" si="39"/>
        <v>0</v>
      </c>
      <c r="I263" s="1">
        <f t="shared" si="40"/>
        <v>-4</v>
      </c>
      <c r="J263" s="6">
        <f aca="true" t="shared" si="42" ref="J263:J326">I263+J262</f>
        <v>357.0800000000001</v>
      </c>
      <c r="K263" s="1" t="s">
        <v>235</v>
      </c>
    </row>
    <row r="264" spans="1:11" ht="12.75">
      <c r="A264" s="22">
        <v>38829</v>
      </c>
      <c r="B264" s="14">
        <v>4.333</v>
      </c>
      <c r="C264" s="3">
        <v>3</v>
      </c>
      <c r="D264" s="3">
        <v>0</v>
      </c>
      <c r="E264" s="3">
        <v>0.2</v>
      </c>
      <c r="F264" s="4">
        <f t="shared" si="41"/>
        <v>1.6666</v>
      </c>
      <c r="G264" s="5" t="s">
        <v>2</v>
      </c>
      <c r="H264" s="1">
        <f t="shared" si="39"/>
        <v>0</v>
      </c>
      <c r="I264" s="1">
        <f t="shared" si="40"/>
        <v>-3</v>
      </c>
      <c r="J264" s="6">
        <f t="shared" si="42"/>
        <v>354.0800000000001</v>
      </c>
      <c r="K264" s="1" t="s">
        <v>236</v>
      </c>
    </row>
    <row r="265" spans="1:11" ht="12.75">
      <c r="A265" s="22">
        <v>38829</v>
      </c>
      <c r="B265" s="14">
        <v>5</v>
      </c>
      <c r="C265" s="3">
        <v>2</v>
      </c>
      <c r="D265" s="3">
        <v>0</v>
      </c>
      <c r="E265" s="3">
        <v>0.2</v>
      </c>
      <c r="F265" s="4">
        <f t="shared" si="41"/>
        <v>1.8</v>
      </c>
      <c r="G265" s="5" t="s">
        <v>3</v>
      </c>
      <c r="H265" s="1">
        <f t="shared" si="39"/>
        <v>10</v>
      </c>
      <c r="I265" s="1">
        <f t="shared" si="40"/>
        <v>8</v>
      </c>
      <c r="J265" s="6">
        <f t="shared" si="42"/>
        <v>362.0800000000001</v>
      </c>
      <c r="K265" s="1" t="s">
        <v>237</v>
      </c>
    </row>
    <row r="266" spans="1:11" ht="12.75">
      <c r="A266" s="22">
        <v>38829</v>
      </c>
      <c r="B266" s="14">
        <f>B263*B264*B265</f>
        <v>62.286875</v>
      </c>
      <c r="C266" s="3">
        <v>4</v>
      </c>
      <c r="D266" s="3">
        <v>0</v>
      </c>
      <c r="E266" s="3">
        <v>0.2</v>
      </c>
      <c r="F266" s="4">
        <f t="shared" si="41"/>
        <v>13.257375000000001</v>
      </c>
      <c r="G266" s="5" t="s">
        <v>2</v>
      </c>
      <c r="H266" s="1">
        <f t="shared" si="39"/>
        <v>0</v>
      </c>
      <c r="I266" s="1">
        <f t="shared" si="40"/>
        <v>-4</v>
      </c>
      <c r="J266" s="6">
        <f t="shared" si="42"/>
        <v>358.0800000000001</v>
      </c>
      <c r="K266" s="1" t="s">
        <v>166</v>
      </c>
    </row>
    <row r="267" spans="1:11" ht="12.75">
      <c r="A267" s="22">
        <v>38830</v>
      </c>
      <c r="B267" s="14">
        <f>21/8</f>
        <v>2.625</v>
      </c>
      <c r="C267" s="3">
        <v>7</v>
      </c>
      <c r="D267" s="3">
        <v>0</v>
      </c>
      <c r="E267" s="3">
        <v>0.2</v>
      </c>
      <c r="F267" s="4">
        <f t="shared" si="41"/>
        <v>1.325</v>
      </c>
      <c r="G267" s="5" t="s">
        <v>1</v>
      </c>
      <c r="H267" s="1">
        <f t="shared" si="39"/>
        <v>0</v>
      </c>
      <c r="I267" s="1">
        <f t="shared" si="40"/>
        <v>-7</v>
      </c>
      <c r="J267" s="6">
        <f t="shared" si="42"/>
        <v>351.0800000000001</v>
      </c>
      <c r="K267" s="1" t="s">
        <v>239</v>
      </c>
    </row>
    <row r="268" spans="1:11" ht="12.75">
      <c r="A268" s="22">
        <v>38830</v>
      </c>
      <c r="B268" s="14">
        <v>11</v>
      </c>
      <c r="C268" s="3">
        <v>1</v>
      </c>
      <c r="D268" s="3">
        <v>1</v>
      </c>
      <c r="E268" s="3">
        <v>0.2</v>
      </c>
      <c r="F268" s="4">
        <f t="shared" si="41"/>
        <v>3</v>
      </c>
      <c r="G268" s="5" t="s">
        <v>2</v>
      </c>
      <c r="H268" s="1">
        <f aca="true" t="shared" si="43" ref="H268:H283">IF(G268="lost",(0),IF(G268="won",B268*C268+D268*F268,D268*F268))</f>
        <v>0</v>
      </c>
      <c r="I268" s="1">
        <f aca="true" t="shared" si="44" ref="I268:I283">H268-C268-D268</f>
        <v>-2</v>
      </c>
      <c r="J268" s="6">
        <f t="shared" si="42"/>
        <v>349.0800000000001</v>
      </c>
      <c r="K268" s="1" t="s">
        <v>238</v>
      </c>
    </row>
    <row r="269" spans="1:11" ht="12.75">
      <c r="A269" s="22">
        <v>38831</v>
      </c>
      <c r="B269" s="14">
        <v>3.5</v>
      </c>
      <c r="C269" s="3">
        <v>5</v>
      </c>
      <c r="D269" s="3">
        <v>0</v>
      </c>
      <c r="E269" s="3">
        <v>0.2</v>
      </c>
      <c r="F269" s="4">
        <f t="shared" si="41"/>
        <v>1.5</v>
      </c>
      <c r="G269" s="5" t="s">
        <v>2</v>
      </c>
      <c r="H269" s="1">
        <f t="shared" si="43"/>
        <v>0</v>
      </c>
      <c r="I269" s="1">
        <f t="shared" si="44"/>
        <v>-5</v>
      </c>
      <c r="J269" s="6">
        <f t="shared" si="42"/>
        <v>344.0800000000001</v>
      </c>
      <c r="K269" s="1" t="s">
        <v>240</v>
      </c>
    </row>
    <row r="270" spans="1:11" ht="12.75">
      <c r="A270" s="22">
        <v>38831</v>
      </c>
      <c r="B270" s="14">
        <v>3.75</v>
      </c>
      <c r="C270" s="3">
        <v>4</v>
      </c>
      <c r="D270" s="3">
        <v>0</v>
      </c>
      <c r="E270" s="3">
        <v>0.2</v>
      </c>
      <c r="F270" s="4">
        <f t="shared" si="41"/>
        <v>1.55</v>
      </c>
      <c r="G270" s="5" t="s">
        <v>3</v>
      </c>
      <c r="H270" s="1">
        <f t="shared" si="43"/>
        <v>15</v>
      </c>
      <c r="I270" s="1">
        <f t="shared" si="44"/>
        <v>11</v>
      </c>
      <c r="J270" s="6">
        <f t="shared" si="42"/>
        <v>355.0800000000001</v>
      </c>
      <c r="K270" s="1" t="s">
        <v>241</v>
      </c>
    </row>
    <row r="271" spans="1:11" ht="12.75">
      <c r="A271" s="22">
        <v>38832</v>
      </c>
      <c r="B271" s="14">
        <f>23/8</f>
        <v>2.875</v>
      </c>
      <c r="C271" s="3">
        <v>6</v>
      </c>
      <c r="D271" s="3">
        <v>0</v>
      </c>
      <c r="E271" s="3">
        <v>0.2</v>
      </c>
      <c r="F271" s="4">
        <f t="shared" si="41"/>
        <v>1.375</v>
      </c>
      <c r="G271" s="5" t="s">
        <v>3</v>
      </c>
      <c r="H271" s="1">
        <f t="shared" si="43"/>
        <v>17.25</v>
      </c>
      <c r="I271" s="1">
        <f t="shared" si="44"/>
        <v>11.25</v>
      </c>
      <c r="J271" s="6">
        <f t="shared" si="42"/>
        <v>366.3300000000001</v>
      </c>
      <c r="K271" s="1" t="s">
        <v>242</v>
      </c>
    </row>
    <row r="272" spans="1:11" ht="12.75">
      <c r="A272" s="22">
        <v>38833</v>
      </c>
      <c r="B272" s="14">
        <v>2.5</v>
      </c>
      <c r="C272" s="3">
        <v>8</v>
      </c>
      <c r="D272" s="3">
        <v>0</v>
      </c>
      <c r="E272" s="3">
        <v>0.2</v>
      </c>
      <c r="F272" s="4">
        <f t="shared" si="41"/>
        <v>1.3</v>
      </c>
      <c r="G272" s="5" t="s">
        <v>2</v>
      </c>
      <c r="H272" s="1">
        <f t="shared" si="43"/>
        <v>0</v>
      </c>
      <c r="I272" s="1">
        <f t="shared" si="44"/>
        <v>-8</v>
      </c>
      <c r="J272" s="6">
        <f t="shared" si="42"/>
        <v>358.3300000000001</v>
      </c>
      <c r="K272" s="1" t="s">
        <v>243</v>
      </c>
    </row>
    <row r="273" spans="1:11" ht="12.75">
      <c r="A273" s="22">
        <v>38833</v>
      </c>
      <c r="B273" s="14">
        <v>17</v>
      </c>
      <c r="C273" s="3">
        <v>1</v>
      </c>
      <c r="D273" s="3">
        <v>0</v>
      </c>
      <c r="E273" s="3">
        <v>0.2</v>
      </c>
      <c r="F273" s="4">
        <f t="shared" si="41"/>
        <v>4.2</v>
      </c>
      <c r="G273" s="5" t="s">
        <v>2</v>
      </c>
      <c r="H273" s="1">
        <f t="shared" si="43"/>
        <v>0</v>
      </c>
      <c r="I273" s="1">
        <f t="shared" si="44"/>
        <v>-1</v>
      </c>
      <c r="J273" s="6">
        <f t="shared" si="42"/>
        <v>357.3300000000001</v>
      </c>
      <c r="K273" s="1" t="s">
        <v>244</v>
      </c>
    </row>
    <row r="274" spans="1:11" ht="12.75">
      <c r="A274" s="22">
        <v>38834</v>
      </c>
      <c r="B274" s="14">
        <v>5</v>
      </c>
      <c r="C274" s="3">
        <v>2</v>
      </c>
      <c r="D274" s="3">
        <v>2</v>
      </c>
      <c r="E274" s="3">
        <v>0.2</v>
      </c>
      <c r="F274" s="4">
        <f t="shared" si="41"/>
        <v>1.8</v>
      </c>
      <c r="G274" s="5" t="s">
        <v>32</v>
      </c>
      <c r="H274" s="1">
        <f t="shared" si="43"/>
        <v>3.6</v>
      </c>
      <c r="I274" s="1">
        <f t="shared" si="44"/>
        <v>-0.3999999999999999</v>
      </c>
      <c r="J274" s="6">
        <f t="shared" si="42"/>
        <v>356.9300000000001</v>
      </c>
      <c r="K274" s="1" t="s">
        <v>245</v>
      </c>
    </row>
    <row r="275" spans="1:11" ht="12.75">
      <c r="A275" s="22">
        <v>38834</v>
      </c>
      <c r="B275" s="14">
        <f>23/8</f>
        <v>2.875</v>
      </c>
      <c r="C275" s="3">
        <v>3</v>
      </c>
      <c r="D275" s="3">
        <v>0</v>
      </c>
      <c r="E275" s="3">
        <v>0.2</v>
      </c>
      <c r="F275" s="4">
        <f t="shared" si="41"/>
        <v>1.375</v>
      </c>
      <c r="G275" s="5" t="s">
        <v>57</v>
      </c>
      <c r="H275" s="1">
        <f t="shared" si="43"/>
        <v>0</v>
      </c>
      <c r="I275" s="1">
        <f t="shared" si="44"/>
        <v>-3</v>
      </c>
      <c r="J275" s="6">
        <f t="shared" si="42"/>
        <v>353.9300000000001</v>
      </c>
      <c r="K275" s="1" t="s">
        <v>39</v>
      </c>
    </row>
    <row r="276" spans="1:11" ht="12.75">
      <c r="A276" s="22">
        <v>38834</v>
      </c>
      <c r="B276" s="14">
        <v>3.25</v>
      </c>
      <c r="C276" s="3">
        <v>4</v>
      </c>
      <c r="D276" s="3">
        <v>0</v>
      </c>
      <c r="E276" s="3">
        <v>0.2</v>
      </c>
      <c r="F276" s="4">
        <f t="shared" si="41"/>
        <v>1.45</v>
      </c>
      <c r="G276" s="5" t="s">
        <v>3</v>
      </c>
      <c r="H276" s="1">
        <f t="shared" si="43"/>
        <v>13</v>
      </c>
      <c r="I276" s="1">
        <f t="shared" si="44"/>
        <v>9</v>
      </c>
      <c r="J276" s="6">
        <f t="shared" si="42"/>
        <v>362.9300000000001</v>
      </c>
      <c r="K276" s="1" t="s">
        <v>246</v>
      </c>
    </row>
    <row r="277" spans="1:11" ht="12.75">
      <c r="A277" s="22">
        <v>38834</v>
      </c>
      <c r="B277" s="14">
        <f>B274*B275*B276</f>
        <v>46.71875</v>
      </c>
      <c r="C277" s="3">
        <v>4</v>
      </c>
      <c r="D277" s="3">
        <v>0</v>
      </c>
      <c r="E277" s="3">
        <v>0.2</v>
      </c>
      <c r="F277" s="4">
        <f t="shared" si="41"/>
        <v>10.14375</v>
      </c>
      <c r="G277" s="5" t="s">
        <v>2</v>
      </c>
      <c r="H277" s="1">
        <f t="shared" si="43"/>
        <v>0</v>
      </c>
      <c r="I277" s="1">
        <f t="shared" si="44"/>
        <v>-4</v>
      </c>
      <c r="J277" s="6">
        <f t="shared" si="42"/>
        <v>358.9300000000001</v>
      </c>
      <c r="K277" s="1" t="s">
        <v>166</v>
      </c>
    </row>
    <row r="278" spans="1:11" ht="12.75">
      <c r="A278" s="22">
        <v>38835</v>
      </c>
      <c r="B278" s="14">
        <v>3.5</v>
      </c>
      <c r="C278" s="3">
        <v>6</v>
      </c>
      <c r="D278" s="3">
        <v>0</v>
      </c>
      <c r="E278" s="3">
        <v>0.2</v>
      </c>
      <c r="F278" s="4">
        <f t="shared" si="41"/>
        <v>1.5</v>
      </c>
      <c r="G278" s="5" t="s">
        <v>1</v>
      </c>
      <c r="H278" s="1">
        <f t="shared" si="43"/>
        <v>0</v>
      </c>
      <c r="I278" s="1">
        <f t="shared" si="44"/>
        <v>-6</v>
      </c>
      <c r="J278" s="6">
        <f t="shared" si="42"/>
        <v>352.9300000000001</v>
      </c>
      <c r="K278" s="1" t="s">
        <v>247</v>
      </c>
    </row>
    <row r="279" spans="1:11" ht="12.75">
      <c r="A279" s="22">
        <v>38835</v>
      </c>
      <c r="B279" s="14">
        <v>5</v>
      </c>
      <c r="C279" s="3">
        <v>2</v>
      </c>
      <c r="D279" s="3">
        <v>2</v>
      </c>
      <c r="E279" s="3">
        <v>0.2</v>
      </c>
      <c r="F279" s="4">
        <f t="shared" si="41"/>
        <v>1.8</v>
      </c>
      <c r="G279" s="5" t="s">
        <v>1</v>
      </c>
      <c r="H279" s="1">
        <f t="shared" si="43"/>
        <v>3.6</v>
      </c>
      <c r="I279" s="1">
        <f t="shared" si="44"/>
        <v>-0.3999999999999999</v>
      </c>
      <c r="J279" s="6">
        <f t="shared" si="42"/>
        <v>352.53000000000014</v>
      </c>
      <c r="K279" s="1" t="s">
        <v>248</v>
      </c>
    </row>
    <row r="280" spans="1:11" ht="12.75">
      <c r="A280" s="22">
        <v>38836</v>
      </c>
      <c r="B280" s="14">
        <f>17/5</f>
        <v>3.4</v>
      </c>
      <c r="C280" s="3">
        <v>4</v>
      </c>
      <c r="D280" s="3">
        <v>0</v>
      </c>
      <c r="E280" s="3">
        <v>0.2</v>
      </c>
      <c r="F280" s="4">
        <f t="shared" si="41"/>
        <v>1.48</v>
      </c>
      <c r="G280" s="5" t="s">
        <v>2</v>
      </c>
      <c r="H280" s="1">
        <f t="shared" si="43"/>
        <v>0</v>
      </c>
      <c r="I280" s="1">
        <f t="shared" si="44"/>
        <v>-4</v>
      </c>
      <c r="J280" s="6">
        <f t="shared" si="42"/>
        <v>348.53000000000014</v>
      </c>
      <c r="K280" s="1" t="s">
        <v>249</v>
      </c>
    </row>
    <row r="281" spans="1:11" ht="12.75">
      <c r="A281" s="22">
        <v>38836</v>
      </c>
      <c r="B281" s="14">
        <v>15</v>
      </c>
      <c r="C281" s="3">
        <v>3</v>
      </c>
      <c r="D281" s="3">
        <v>3</v>
      </c>
      <c r="E281" s="3">
        <v>0.25</v>
      </c>
      <c r="F281" s="4">
        <f t="shared" si="41"/>
        <v>4.5</v>
      </c>
      <c r="G281" s="5" t="s">
        <v>2</v>
      </c>
      <c r="H281" s="1">
        <f t="shared" si="43"/>
        <v>0</v>
      </c>
      <c r="I281" s="1">
        <f t="shared" si="44"/>
        <v>-6</v>
      </c>
      <c r="J281" s="6">
        <f t="shared" si="42"/>
        <v>342.53000000000014</v>
      </c>
      <c r="K281" s="1" t="s">
        <v>250</v>
      </c>
    </row>
    <row r="282" spans="1:11" ht="12.75">
      <c r="A282" s="22">
        <v>38837</v>
      </c>
      <c r="B282" s="25">
        <v>3.5</v>
      </c>
      <c r="C282" s="3">
        <v>5</v>
      </c>
      <c r="D282" s="3">
        <v>0</v>
      </c>
      <c r="E282" s="3">
        <v>0.2</v>
      </c>
      <c r="F282" s="4">
        <f t="shared" si="41"/>
        <v>1.5</v>
      </c>
      <c r="G282" s="5" t="s">
        <v>2</v>
      </c>
      <c r="H282" s="1">
        <f t="shared" si="43"/>
        <v>0</v>
      </c>
      <c r="I282" s="1">
        <f t="shared" si="44"/>
        <v>-5</v>
      </c>
      <c r="J282" s="6">
        <f t="shared" si="42"/>
        <v>337.53000000000014</v>
      </c>
      <c r="K282" s="1" t="s">
        <v>251</v>
      </c>
    </row>
    <row r="283" spans="1:11" ht="12.75">
      <c r="A283" s="22">
        <v>38837</v>
      </c>
      <c r="B283" s="25">
        <v>4.33</v>
      </c>
      <c r="C283" s="3">
        <v>4</v>
      </c>
      <c r="D283" s="3">
        <v>0</v>
      </c>
      <c r="E283" s="3">
        <v>0.2</v>
      </c>
      <c r="F283" s="4">
        <f t="shared" si="41"/>
        <v>1.666</v>
      </c>
      <c r="G283" s="5" t="s">
        <v>2</v>
      </c>
      <c r="H283" s="1">
        <f t="shared" si="43"/>
        <v>0</v>
      </c>
      <c r="I283" s="1">
        <f t="shared" si="44"/>
        <v>-4</v>
      </c>
      <c r="J283" s="6">
        <f t="shared" si="42"/>
        <v>333.53000000000014</v>
      </c>
      <c r="K283" s="1" t="s">
        <v>252</v>
      </c>
    </row>
    <row r="284" spans="1:11" ht="12.75">
      <c r="A284" s="22">
        <v>38838</v>
      </c>
      <c r="B284" s="25">
        <f>14/5</f>
        <v>2.8</v>
      </c>
      <c r="C284" s="3">
        <v>6</v>
      </c>
      <c r="D284" s="3">
        <v>0</v>
      </c>
      <c r="E284" s="3">
        <v>0.2</v>
      </c>
      <c r="F284" s="4">
        <f t="shared" si="41"/>
        <v>1.3599999999999999</v>
      </c>
      <c r="G284" s="5" t="s">
        <v>1</v>
      </c>
      <c r="H284" s="1">
        <f aca="true" t="shared" si="45" ref="H284:H311">IF(G284="lost",(0),IF(G284="won",B284*C284+D284*F284,D284*F284))</f>
        <v>0</v>
      </c>
      <c r="I284" s="1">
        <f aca="true" t="shared" si="46" ref="I284:I311">H284-C284-D284</f>
        <v>-6</v>
      </c>
      <c r="J284" s="6">
        <f t="shared" si="42"/>
        <v>327.53000000000014</v>
      </c>
      <c r="K284" s="1" t="s">
        <v>253</v>
      </c>
    </row>
    <row r="285" spans="1:11" ht="12.75">
      <c r="A285" s="22">
        <v>38838</v>
      </c>
      <c r="B285" s="25">
        <v>4</v>
      </c>
      <c r="C285" s="3">
        <v>3</v>
      </c>
      <c r="D285" s="3">
        <v>0</v>
      </c>
      <c r="E285" s="3">
        <v>0.2</v>
      </c>
      <c r="F285" s="4">
        <f t="shared" si="41"/>
        <v>1.6</v>
      </c>
      <c r="G285" s="5" t="s">
        <v>2</v>
      </c>
      <c r="H285" s="1">
        <f t="shared" si="45"/>
        <v>0</v>
      </c>
      <c r="I285" s="1">
        <f t="shared" si="46"/>
        <v>-3</v>
      </c>
      <c r="J285" s="6">
        <f t="shared" si="42"/>
        <v>324.53000000000014</v>
      </c>
      <c r="K285" s="1" t="s">
        <v>254</v>
      </c>
    </row>
    <row r="286" spans="1:11" ht="12.75">
      <c r="A286" s="22">
        <v>38840</v>
      </c>
      <c r="B286" s="25">
        <v>4.33</v>
      </c>
      <c r="C286" s="3">
        <v>3</v>
      </c>
      <c r="D286" s="3">
        <v>0</v>
      </c>
      <c r="E286" s="3">
        <v>0.2</v>
      </c>
      <c r="F286" s="4">
        <f t="shared" si="41"/>
        <v>1.666</v>
      </c>
      <c r="G286" s="5" t="s">
        <v>32</v>
      </c>
      <c r="H286" s="1">
        <f t="shared" si="45"/>
        <v>0</v>
      </c>
      <c r="I286" s="1">
        <f t="shared" si="46"/>
        <v>-3</v>
      </c>
      <c r="J286" s="6">
        <f t="shared" si="42"/>
        <v>321.53000000000014</v>
      </c>
      <c r="K286" s="1" t="s">
        <v>255</v>
      </c>
    </row>
    <row r="287" spans="1:11" ht="12.75">
      <c r="A287" s="22">
        <v>38840</v>
      </c>
      <c r="B287" s="25">
        <v>3.5</v>
      </c>
      <c r="C287" s="3">
        <v>3</v>
      </c>
      <c r="D287" s="3">
        <v>0</v>
      </c>
      <c r="E287" s="3">
        <v>0.2</v>
      </c>
      <c r="F287" s="4">
        <f t="shared" si="41"/>
        <v>1.5</v>
      </c>
      <c r="G287" s="5" t="s">
        <v>2</v>
      </c>
      <c r="H287" s="1">
        <f t="shared" si="45"/>
        <v>0</v>
      </c>
      <c r="I287" s="1">
        <f t="shared" si="46"/>
        <v>-3</v>
      </c>
      <c r="J287" s="6">
        <f t="shared" si="42"/>
        <v>318.53000000000014</v>
      </c>
      <c r="K287" s="1" t="s">
        <v>256</v>
      </c>
    </row>
    <row r="288" spans="1:11" ht="12.75">
      <c r="A288" s="22">
        <v>38840</v>
      </c>
      <c r="B288" s="25">
        <v>3.5</v>
      </c>
      <c r="C288" s="3">
        <v>3</v>
      </c>
      <c r="D288" s="3">
        <v>0</v>
      </c>
      <c r="E288" s="3">
        <v>0.2</v>
      </c>
      <c r="F288" s="4">
        <f t="shared" si="41"/>
        <v>1.5</v>
      </c>
      <c r="G288" s="5" t="s">
        <v>2</v>
      </c>
      <c r="H288" s="1">
        <f t="shared" si="45"/>
        <v>0</v>
      </c>
      <c r="I288" s="1">
        <f t="shared" si="46"/>
        <v>-3</v>
      </c>
      <c r="J288" s="6">
        <f t="shared" si="42"/>
        <v>315.53000000000014</v>
      </c>
      <c r="K288" s="1" t="s">
        <v>257</v>
      </c>
    </row>
    <row r="289" spans="1:11" ht="12.75">
      <c r="A289" s="22">
        <v>38840</v>
      </c>
      <c r="B289" s="25">
        <f>B286*B287*B288</f>
        <v>53.042500000000004</v>
      </c>
      <c r="C289" s="3">
        <v>4</v>
      </c>
      <c r="D289" s="3">
        <v>0</v>
      </c>
      <c r="E289" s="3">
        <v>0.2</v>
      </c>
      <c r="F289" s="4">
        <f t="shared" si="41"/>
        <v>11.408500000000002</v>
      </c>
      <c r="G289" s="5" t="s">
        <v>2</v>
      </c>
      <c r="H289" s="1">
        <f t="shared" si="45"/>
        <v>0</v>
      </c>
      <c r="I289" s="1">
        <f t="shared" si="46"/>
        <v>-4</v>
      </c>
      <c r="J289" s="6">
        <f t="shared" si="42"/>
        <v>311.53000000000014</v>
      </c>
      <c r="K289" s="1" t="s">
        <v>166</v>
      </c>
    </row>
    <row r="290" spans="1:11" ht="12.75">
      <c r="A290" s="22">
        <v>38841</v>
      </c>
      <c r="B290" s="25">
        <v>4</v>
      </c>
      <c r="C290" s="3">
        <v>4</v>
      </c>
      <c r="D290" s="3">
        <v>4</v>
      </c>
      <c r="E290" s="3">
        <v>0.2</v>
      </c>
      <c r="F290" s="4">
        <f t="shared" si="41"/>
        <v>1.6</v>
      </c>
      <c r="G290" s="5" t="s">
        <v>3</v>
      </c>
      <c r="H290" s="1">
        <f t="shared" si="45"/>
        <v>22.4</v>
      </c>
      <c r="I290" s="1">
        <f t="shared" si="46"/>
        <v>14.399999999999999</v>
      </c>
      <c r="J290" s="6">
        <f t="shared" si="42"/>
        <v>325.9300000000001</v>
      </c>
      <c r="K290" s="1" t="s">
        <v>258</v>
      </c>
    </row>
    <row r="291" spans="1:11" ht="12.75">
      <c r="A291" s="22">
        <v>38841</v>
      </c>
      <c r="B291" s="25">
        <v>15</v>
      </c>
      <c r="C291" s="3">
        <v>1</v>
      </c>
      <c r="D291" s="3">
        <v>1</v>
      </c>
      <c r="E291" s="3">
        <v>0.2</v>
      </c>
      <c r="F291" s="4">
        <f t="shared" si="41"/>
        <v>3.8000000000000003</v>
      </c>
      <c r="G291" s="5" t="s">
        <v>2</v>
      </c>
      <c r="H291" s="1">
        <f t="shared" si="45"/>
        <v>0</v>
      </c>
      <c r="I291" s="1">
        <f t="shared" si="46"/>
        <v>-2</v>
      </c>
      <c r="J291" s="6">
        <f t="shared" si="42"/>
        <v>323.9300000000001</v>
      </c>
      <c r="K291" s="1" t="s">
        <v>259</v>
      </c>
    </row>
    <row r="292" spans="1:11" ht="12.75">
      <c r="A292" s="22">
        <v>38842</v>
      </c>
      <c r="B292" s="25">
        <v>3.75</v>
      </c>
      <c r="C292" s="3">
        <v>6</v>
      </c>
      <c r="D292" s="3">
        <v>0</v>
      </c>
      <c r="E292" s="3">
        <v>0.2</v>
      </c>
      <c r="F292" s="4">
        <f t="shared" si="41"/>
        <v>1.55</v>
      </c>
      <c r="G292" s="5" t="s">
        <v>57</v>
      </c>
      <c r="H292" s="1">
        <f t="shared" si="45"/>
        <v>0</v>
      </c>
      <c r="I292" s="1">
        <f t="shared" si="46"/>
        <v>-6</v>
      </c>
      <c r="J292" s="6">
        <f t="shared" si="42"/>
        <v>317.9300000000001</v>
      </c>
      <c r="K292" s="1" t="s">
        <v>260</v>
      </c>
    </row>
    <row r="293" spans="1:11" ht="12.75">
      <c r="A293" s="22">
        <v>38842</v>
      </c>
      <c r="B293" s="25">
        <v>10</v>
      </c>
      <c r="C293" s="3">
        <v>2</v>
      </c>
      <c r="D293" s="3">
        <v>2</v>
      </c>
      <c r="E293" s="3">
        <v>0.25</v>
      </c>
      <c r="F293" s="4">
        <f t="shared" si="41"/>
        <v>3.25</v>
      </c>
      <c r="G293" s="5" t="s">
        <v>2</v>
      </c>
      <c r="H293" s="1">
        <f t="shared" si="45"/>
        <v>0</v>
      </c>
      <c r="I293" s="1">
        <f t="shared" si="46"/>
        <v>-4</v>
      </c>
      <c r="J293" s="6">
        <f t="shared" si="42"/>
        <v>313.9300000000001</v>
      </c>
      <c r="K293" s="1" t="s">
        <v>261</v>
      </c>
    </row>
    <row r="294" spans="1:11" ht="12.75">
      <c r="A294" s="22">
        <v>38843</v>
      </c>
      <c r="B294" s="25">
        <v>17</v>
      </c>
      <c r="C294" s="3">
        <v>2</v>
      </c>
      <c r="D294" s="3">
        <v>2</v>
      </c>
      <c r="E294" s="3">
        <v>0.25</v>
      </c>
      <c r="F294" s="4">
        <f t="shared" si="41"/>
        <v>5</v>
      </c>
      <c r="G294" s="5" t="s">
        <v>2</v>
      </c>
      <c r="H294" s="1">
        <f t="shared" si="45"/>
        <v>0</v>
      </c>
      <c r="I294" s="1">
        <f t="shared" si="46"/>
        <v>-4</v>
      </c>
      <c r="J294" s="6">
        <f t="shared" si="42"/>
        <v>309.9300000000001</v>
      </c>
      <c r="K294" s="1" t="s">
        <v>164</v>
      </c>
    </row>
    <row r="295" spans="1:11" ht="12.75">
      <c r="A295" s="22">
        <v>38844</v>
      </c>
      <c r="B295" s="25">
        <v>5.5</v>
      </c>
      <c r="C295" s="3">
        <v>3</v>
      </c>
      <c r="D295" s="3">
        <v>3</v>
      </c>
      <c r="E295" s="3">
        <v>0.2</v>
      </c>
      <c r="F295" s="4">
        <f t="shared" si="41"/>
        <v>1.9</v>
      </c>
      <c r="G295" s="5" t="s">
        <v>3</v>
      </c>
      <c r="H295" s="1">
        <f t="shared" si="45"/>
        <v>22.2</v>
      </c>
      <c r="I295" s="1">
        <f t="shared" si="46"/>
        <v>16.2</v>
      </c>
      <c r="J295" s="6">
        <f t="shared" si="42"/>
        <v>326.1300000000001</v>
      </c>
      <c r="K295" s="1" t="s">
        <v>262</v>
      </c>
    </row>
    <row r="296" spans="1:11" ht="12.75">
      <c r="A296" s="22">
        <v>38844</v>
      </c>
      <c r="B296" s="25">
        <v>11</v>
      </c>
      <c r="C296" s="3">
        <v>1</v>
      </c>
      <c r="D296" s="3">
        <v>1</v>
      </c>
      <c r="E296" s="3">
        <v>0.2</v>
      </c>
      <c r="F296" s="4">
        <f t="shared" si="41"/>
        <v>3</v>
      </c>
      <c r="G296" s="5" t="s">
        <v>57</v>
      </c>
      <c r="H296" s="1">
        <f t="shared" si="45"/>
        <v>3</v>
      </c>
      <c r="I296" s="1">
        <f t="shared" si="46"/>
        <v>1</v>
      </c>
      <c r="J296" s="6">
        <f t="shared" si="42"/>
        <v>327.1300000000001</v>
      </c>
      <c r="K296" s="1" t="s">
        <v>263</v>
      </c>
    </row>
    <row r="297" spans="1:11" ht="12.75">
      <c r="A297" s="22">
        <v>38846</v>
      </c>
      <c r="B297" s="25">
        <v>3</v>
      </c>
      <c r="C297" s="3">
        <v>5</v>
      </c>
      <c r="D297" s="3">
        <v>0</v>
      </c>
      <c r="E297" s="3">
        <v>0.2</v>
      </c>
      <c r="F297" s="4">
        <f t="shared" si="41"/>
        <v>1.4</v>
      </c>
      <c r="G297" s="5" t="s">
        <v>3</v>
      </c>
      <c r="H297" s="1">
        <f t="shared" si="45"/>
        <v>15</v>
      </c>
      <c r="I297" s="1">
        <f t="shared" si="46"/>
        <v>10</v>
      </c>
      <c r="J297" s="6">
        <f t="shared" si="42"/>
        <v>337.1300000000001</v>
      </c>
      <c r="K297" s="1" t="s">
        <v>229</v>
      </c>
    </row>
    <row r="298" spans="1:11" ht="12.75">
      <c r="A298" s="22">
        <v>38846</v>
      </c>
      <c r="B298" s="25">
        <v>10</v>
      </c>
      <c r="C298" s="3">
        <v>2</v>
      </c>
      <c r="D298" s="3">
        <v>2</v>
      </c>
      <c r="E298" s="3">
        <v>0.2</v>
      </c>
      <c r="F298" s="4">
        <f t="shared" si="41"/>
        <v>2.8</v>
      </c>
      <c r="G298" s="5" t="s">
        <v>1</v>
      </c>
      <c r="H298" s="1">
        <f t="shared" si="45"/>
        <v>5.6</v>
      </c>
      <c r="I298" s="1">
        <f t="shared" si="46"/>
        <v>1.5999999999999996</v>
      </c>
      <c r="J298" s="6">
        <f t="shared" si="42"/>
        <v>338.73000000000013</v>
      </c>
      <c r="K298" s="1" t="s">
        <v>264</v>
      </c>
    </row>
    <row r="299" spans="1:11" ht="12.75">
      <c r="A299" s="22">
        <v>38847</v>
      </c>
      <c r="B299" s="25">
        <v>5</v>
      </c>
      <c r="C299" s="3">
        <v>5</v>
      </c>
      <c r="D299" s="3">
        <v>0</v>
      </c>
      <c r="E299" s="3">
        <v>0.2</v>
      </c>
      <c r="F299" s="4">
        <f t="shared" si="41"/>
        <v>1.8</v>
      </c>
      <c r="G299" s="5" t="s">
        <v>2</v>
      </c>
      <c r="H299" s="1">
        <f t="shared" si="45"/>
        <v>0</v>
      </c>
      <c r="I299" s="1">
        <f t="shared" si="46"/>
        <v>-5</v>
      </c>
      <c r="J299" s="6">
        <f t="shared" si="42"/>
        <v>333.73000000000013</v>
      </c>
      <c r="K299" s="1" t="s">
        <v>265</v>
      </c>
    </row>
    <row r="300" spans="1:11" ht="12.75">
      <c r="A300" s="22">
        <v>38848</v>
      </c>
      <c r="B300" s="25">
        <v>1.91</v>
      </c>
      <c r="C300" s="3">
        <v>10</v>
      </c>
      <c r="D300" s="3">
        <v>0</v>
      </c>
      <c r="E300" s="3">
        <v>0.2</v>
      </c>
      <c r="F300" s="4">
        <f t="shared" si="41"/>
        <v>1.182</v>
      </c>
      <c r="G300" s="5" t="s">
        <v>3</v>
      </c>
      <c r="H300" s="1">
        <f t="shared" si="45"/>
        <v>19.099999999999998</v>
      </c>
      <c r="I300" s="1">
        <f t="shared" si="46"/>
        <v>9.099999999999998</v>
      </c>
      <c r="J300" s="6">
        <f t="shared" si="42"/>
        <v>342.83000000000015</v>
      </c>
      <c r="K300" s="1" t="s">
        <v>266</v>
      </c>
    </row>
    <row r="301" spans="1:11" ht="12.75">
      <c r="A301" s="22">
        <v>38849</v>
      </c>
      <c r="B301" s="25">
        <v>2.2625</v>
      </c>
      <c r="C301" s="3">
        <v>3</v>
      </c>
      <c r="D301" s="3">
        <v>0</v>
      </c>
      <c r="E301" s="3">
        <v>0.2</v>
      </c>
      <c r="F301" s="4">
        <f t="shared" si="41"/>
        <v>1.2525</v>
      </c>
      <c r="G301" s="5" t="s">
        <v>2</v>
      </c>
      <c r="H301" s="1">
        <f t="shared" si="45"/>
        <v>0</v>
      </c>
      <c r="I301" s="1">
        <f t="shared" si="46"/>
        <v>-3</v>
      </c>
      <c r="J301" s="6">
        <f t="shared" si="42"/>
        <v>339.83000000000015</v>
      </c>
      <c r="K301" s="1" t="s">
        <v>267</v>
      </c>
    </row>
    <row r="302" spans="1:11" ht="12.75">
      <c r="A302" s="22">
        <v>38849</v>
      </c>
      <c r="B302" s="25">
        <v>2.75</v>
      </c>
      <c r="C302" s="3">
        <v>3</v>
      </c>
      <c r="D302" s="3">
        <v>0</v>
      </c>
      <c r="E302" s="3">
        <v>0.2</v>
      </c>
      <c r="F302" s="4">
        <f t="shared" si="41"/>
        <v>1.35</v>
      </c>
      <c r="G302" s="5" t="s">
        <v>2</v>
      </c>
      <c r="H302" s="1">
        <f t="shared" si="45"/>
        <v>0</v>
      </c>
      <c r="I302" s="1">
        <f t="shared" si="46"/>
        <v>-3</v>
      </c>
      <c r="J302" s="6">
        <f t="shared" si="42"/>
        <v>336.83000000000015</v>
      </c>
      <c r="K302" s="1" t="s">
        <v>268</v>
      </c>
    </row>
    <row r="303" spans="1:11" ht="12.75">
      <c r="A303" s="22">
        <v>38850</v>
      </c>
      <c r="B303" s="25">
        <v>2.5</v>
      </c>
      <c r="C303" s="3">
        <v>6</v>
      </c>
      <c r="D303" s="3">
        <v>0</v>
      </c>
      <c r="E303" s="3">
        <v>0.2</v>
      </c>
      <c r="F303" s="4">
        <f t="shared" si="41"/>
        <v>1.3</v>
      </c>
      <c r="G303" s="5" t="s">
        <v>2</v>
      </c>
      <c r="H303" s="1">
        <f t="shared" si="45"/>
        <v>0</v>
      </c>
      <c r="I303" s="1">
        <f t="shared" si="46"/>
        <v>-6</v>
      </c>
      <c r="J303" s="6">
        <f t="shared" si="42"/>
        <v>330.83000000000015</v>
      </c>
      <c r="K303" s="1" t="s">
        <v>269</v>
      </c>
    </row>
    <row r="304" spans="1:11" ht="12.75">
      <c r="A304" s="22">
        <v>38850</v>
      </c>
      <c r="B304" s="25">
        <v>2.75</v>
      </c>
      <c r="C304" s="3">
        <v>5</v>
      </c>
      <c r="D304" s="3">
        <v>0</v>
      </c>
      <c r="E304" s="3">
        <v>0.2</v>
      </c>
      <c r="F304" s="4">
        <f t="shared" si="41"/>
        <v>1.35</v>
      </c>
      <c r="G304" s="5" t="s">
        <v>3</v>
      </c>
      <c r="H304" s="1">
        <f t="shared" si="45"/>
        <v>13.75</v>
      </c>
      <c r="I304" s="1">
        <f t="shared" si="46"/>
        <v>8.75</v>
      </c>
      <c r="J304" s="6">
        <f t="shared" si="42"/>
        <v>339.58000000000015</v>
      </c>
      <c r="K304" s="1" t="s">
        <v>270</v>
      </c>
    </row>
    <row r="305" spans="1:11" ht="12.75">
      <c r="A305" s="22">
        <v>38850</v>
      </c>
      <c r="B305" s="25">
        <v>6.875</v>
      </c>
      <c r="C305" s="3">
        <v>3</v>
      </c>
      <c r="D305" s="3">
        <v>0</v>
      </c>
      <c r="E305" s="3">
        <v>0.2</v>
      </c>
      <c r="F305" s="4">
        <f t="shared" si="41"/>
        <v>2.175</v>
      </c>
      <c r="G305" s="5" t="s">
        <v>2</v>
      </c>
      <c r="H305" s="1">
        <f t="shared" si="45"/>
        <v>0</v>
      </c>
      <c r="I305" s="1">
        <f t="shared" si="46"/>
        <v>-3</v>
      </c>
      <c r="J305" s="6">
        <f t="shared" si="42"/>
        <v>336.58000000000015</v>
      </c>
      <c r="K305" s="1" t="s">
        <v>137</v>
      </c>
    </row>
    <row r="306" spans="1:11" ht="12.75">
      <c r="A306" s="22">
        <v>38851</v>
      </c>
      <c r="B306" s="25">
        <v>4.5</v>
      </c>
      <c r="C306" s="3">
        <v>4</v>
      </c>
      <c r="D306" s="3">
        <v>0</v>
      </c>
      <c r="E306" s="3">
        <v>0.2</v>
      </c>
      <c r="F306" s="4">
        <f t="shared" si="41"/>
        <v>1.7000000000000002</v>
      </c>
      <c r="G306" s="5" t="s">
        <v>2</v>
      </c>
      <c r="H306" s="1">
        <f t="shared" si="45"/>
        <v>0</v>
      </c>
      <c r="I306" s="1">
        <f t="shared" si="46"/>
        <v>-4</v>
      </c>
      <c r="J306" s="6">
        <f t="shared" si="42"/>
        <v>332.58000000000015</v>
      </c>
      <c r="K306" s="1" t="s">
        <v>271</v>
      </c>
    </row>
    <row r="307" spans="1:11" ht="12.75">
      <c r="A307" s="22">
        <v>38851</v>
      </c>
      <c r="B307" s="25">
        <v>6</v>
      </c>
      <c r="C307" s="3">
        <v>2</v>
      </c>
      <c r="D307" s="3">
        <v>0</v>
      </c>
      <c r="E307" s="3">
        <v>0.2</v>
      </c>
      <c r="F307" s="4">
        <f t="shared" si="41"/>
        <v>2</v>
      </c>
      <c r="G307" s="5" t="s">
        <v>32</v>
      </c>
      <c r="H307" s="1">
        <f t="shared" si="45"/>
        <v>0</v>
      </c>
      <c r="I307" s="1">
        <f t="shared" si="46"/>
        <v>-2</v>
      </c>
      <c r="J307" s="6">
        <f t="shared" si="42"/>
        <v>330.58000000000015</v>
      </c>
      <c r="K307" s="1" t="s">
        <v>272</v>
      </c>
    </row>
    <row r="308" spans="1:11" ht="12.75">
      <c r="A308" s="22">
        <v>38851</v>
      </c>
      <c r="B308" s="25">
        <v>6</v>
      </c>
      <c r="C308" s="3">
        <v>2</v>
      </c>
      <c r="D308" s="3">
        <v>0</v>
      </c>
      <c r="E308" s="3">
        <v>0.2</v>
      </c>
      <c r="F308" s="4">
        <f t="shared" si="41"/>
        <v>2</v>
      </c>
      <c r="G308" s="5" t="s">
        <v>2</v>
      </c>
      <c r="H308" s="1">
        <f t="shared" si="45"/>
        <v>0</v>
      </c>
      <c r="I308" s="1">
        <f t="shared" si="46"/>
        <v>-2</v>
      </c>
      <c r="J308" s="6">
        <f t="shared" si="42"/>
        <v>328.58000000000015</v>
      </c>
      <c r="K308" s="1" t="s">
        <v>273</v>
      </c>
    </row>
    <row r="309" spans="1:11" ht="12.75">
      <c r="A309" s="22">
        <v>38851</v>
      </c>
      <c r="B309" s="25">
        <v>144</v>
      </c>
      <c r="C309" s="3">
        <v>4</v>
      </c>
      <c r="D309" s="3">
        <v>0</v>
      </c>
      <c r="E309" s="3">
        <v>0.2</v>
      </c>
      <c r="F309" s="4">
        <f t="shared" si="41"/>
        <v>29.6</v>
      </c>
      <c r="G309" s="5" t="s">
        <v>2</v>
      </c>
      <c r="H309" s="1">
        <f t="shared" si="45"/>
        <v>0</v>
      </c>
      <c r="I309" s="1">
        <f t="shared" si="46"/>
        <v>-4</v>
      </c>
      <c r="J309" s="6">
        <f t="shared" si="42"/>
        <v>324.58000000000015</v>
      </c>
      <c r="K309" s="1" t="s">
        <v>166</v>
      </c>
    </row>
    <row r="310" spans="1:11" ht="12.75">
      <c r="A310" s="22">
        <v>38854</v>
      </c>
      <c r="B310" s="14">
        <v>5.5</v>
      </c>
      <c r="C310" s="3">
        <v>4</v>
      </c>
      <c r="D310" s="3">
        <v>4</v>
      </c>
      <c r="E310" s="3">
        <v>0.2</v>
      </c>
      <c r="F310" s="4">
        <f t="shared" si="41"/>
        <v>1.9</v>
      </c>
      <c r="G310" s="5" t="s">
        <v>32</v>
      </c>
      <c r="H310" s="1">
        <f t="shared" si="45"/>
        <v>7.6</v>
      </c>
      <c r="I310" s="1">
        <f t="shared" si="46"/>
        <v>-0.40000000000000036</v>
      </c>
      <c r="J310" s="6">
        <f t="shared" si="42"/>
        <v>324.1800000000002</v>
      </c>
      <c r="K310" s="1" t="s">
        <v>274</v>
      </c>
    </row>
    <row r="311" spans="1:11" ht="12.75">
      <c r="A311" s="22">
        <v>38855</v>
      </c>
      <c r="B311" s="14">
        <v>5.5</v>
      </c>
      <c r="C311" s="3">
        <v>2</v>
      </c>
      <c r="D311" s="3">
        <v>2</v>
      </c>
      <c r="E311" s="3">
        <v>0.2</v>
      </c>
      <c r="F311" s="4">
        <f t="shared" si="41"/>
        <v>1.9</v>
      </c>
      <c r="G311" s="5" t="s">
        <v>1</v>
      </c>
      <c r="H311" s="1">
        <f t="shared" si="45"/>
        <v>3.8</v>
      </c>
      <c r="I311" s="1">
        <f t="shared" si="46"/>
        <v>-0.20000000000000018</v>
      </c>
      <c r="J311" s="6">
        <f t="shared" si="42"/>
        <v>323.9800000000002</v>
      </c>
      <c r="K311" s="1" t="s">
        <v>275</v>
      </c>
    </row>
    <row r="312" spans="1:11" ht="12.75">
      <c r="A312" s="22">
        <v>38855</v>
      </c>
      <c r="B312" s="14">
        <f>21/8</f>
        <v>2.625</v>
      </c>
      <c r="C312" s="3">
        <v>6</v>
      </c>
      <c r="D312" s="3">
        <v>0</v>
      </c>
      <c r="E312" s="3">
        <v>0.2</v>
      </c>
      <c r="F312" s="4">
        <f t="shared" si="41"/>
        <v>1.325</v>
      </c>
      <c r="G312" s="5" t="s">
        <v>3</v>
      </c>
      <c r="H312" s="1">
        <f aca="true" t="shared" si="47" ref="H312:H319">IF(G312="lost",(0),IF(G312="won",B312*C312+D312*F312,D312*F312))</f>
        <v>15.75</v>
      </c>
      <c r="I312" s="1">
        <f aca="true" t="shared" si="48" ref="I312:I319">H312-C312-D312</f>
        <v>9.75</v>
      </c>
      <c r="J312" s="6">
        <f t="shared" si="42"/>
        <v>333.7300000000002</v>
      </c>
      <c r="K312" s="1" t="s">
        <v>276</v>
      </c>
    </row>
    <row r="313" spans="1:11" ht="12.75">
      <c r="A313" s="22">
        <v>38856</v>
      </c>
      <c r="B313" s="14">
        <v>3</v>
      </c>
      <c r="C313" s="3">
        <v>5</v>
      </c>
      <c r="D313" s="3">
        <v>0</v>
      </c>
      <c r="E313" s="3">
        <v>0.2</v>
      </c>
      <c r="F313" s="4">
        <f t="shared" si="41"/>
        <v>1.4</v>
      </c>
      <c r="G313" s="5" t="s">
        <v>2</v>
      </c>
      <c r="H313" s="1">
        <f t="shared" si="47"/>
        <v>0</v>
      </c>
      <c r="I313" s="1">
        <f t="shared" si="48"/>
        <v>-5</v>
      </c>
      <c r="J313" s="6">
        <f t="shared" si="42"/>
        <v>328.7300000000002</v>
      </c>
      <c r="K313" s="1" t="s">
        <v>277</v>
      </c>
    </row>
    <row r="314" spans="1:11" ht="12.75">
      <c r="A314" s="22">
        <v>38856</v>
      </c>
      <c r="B314" s="14">
        <v>4</v>
      </c>
      <c r="C314" s="3">
        <v>4</v>
      </c>
      <c r="D314" s="3">
        <v>0</v>
      </c>
      <c r="E314" s="3">
        <v>0.2</v>
      </c>
      <c r="F314" s="4">
        <f t="shared" si="41"/>
        <v>1.6</v>
      </c>
      <c r="G314" s="5" t="s">
        <v>32</v>
      </c>
      <c r="H314" s="1">
        <f t="shared" si="47"/>
        <v>0</v>
      </c>
      <c r="I314" s="1">
        <f t="shared" si="48"/>
        <v>-4</v>
      </c>
      <c r="J314" s="6">
        <f t="shared" si="42"/>
        <v>324.7300000000002</v>
      </c>
      <c r="K314" s="1" t="s">
        <v>278</v>
      </c>
    </row>
    <row r="315" spans="1:11" ht="12.75">
      <c r="A315" s="22">
        <v>38856</v>
      </c>
      <c r="B315" s="14">
        <v>12</v>
      </c>
      <c r="C315" s="3">
        <v>1</v>
      </c>
      <c r="D315" s="3">
        <v>0</v>
      </c>
      <c r="E315" s="3">
        <v>0.2</v>
      </c>
      <c r="F315" s="4">
        <f t="shared" si="41"/>
        <v>3.2</v>
      </c>
      <c r="G315" s="5" t="s">
        <v>2</v>
      </c>
      <c r="H315" s="1">
        <f t="shared" si="47"/>
        <v>0</v>
      </c>
      <c r="I315" s="1">
        <f t="shared" si="48"/>
        <v>-1</v>
      </c>
      <c r="J315" s="6">
        <f t="shared" si="42"/>
        <v>323.7300000000002</v>
      </c>
      <c r="K315" s="1" t="s">
        <v>137</v>
      </c>
    </row>
    <row r="316" spans="1:11" ht="12.75">
      <c r="A316" s="22">
        <v>38857</v>
      </c>
      <c r="B316" s="14">
        <v>2.25</v>
      </c>
      <c r="C316" s="3">
        <v>6</v>
      </c>
      <c r="D316" s="3">
        <v>0</v>
      </c>
      <c r="E316" s="3">
        <v>0.2</v>
      </c>
      <c r="F316" s="4">
        <f t="shared" si="41"/>
        <v>1.25</v>
      </c>
      <c r="G316" s="5" t="s">
        <v>3</v>
      </c>
      <c r="H316" s="1">
        <f t="shared" si="47"/>
        <v>13.5</v>
      </c>
      <c r="I316" s="1">
        <f t="shared" si="48"/>
        <v>7.5</v>
      </c>
      <c r="J316" s="6">
        <f t="shared" si="42"/>
        <v>331.2300000000002</v>
      </c>
      <c r="K316" s="1" t="s">
        <v>279</v>
      </c>
    </row>
    <row r="317" spans="1:11" ht="12.75">
      <c r="A317" s="22">
        <v>38857</v>
      </c>
      <c r="B317" s="14">
        <f>19/8</f>
        <v>2.375</v>
      </c>
      <c r="C317" s="3">
        <v>4</v>
      </c>
      <c r="D317" s="3">
        <v>0</v>
      </c>
      <c r="E317" s="3">
        <v>0.2</v>
      </c>
      <c r="F317" s="4">
        <f t="shared" si="41"/>
        <v>1.275</v>
      </c>
      <c r="G317" s="5" t="s">
        <v>3</v>
      </c>
      <c r="H317" s="1">
        <f t="shared" si="47"/>
        <v>9.5</v>
      </c>
      <c r="I317" s="1">
        <f t="shared" si="48"/>
        <v>5.5</v>
      </c>
      <c r="J317" s="6">
        <f t="shared" si="42"/>
        <v>336.7300000000002</v>
      </c>
      <c r="K317" s="1" t="s">
        <v>111</v>
      </c>
    </row>
    <row r="318" spans="1:11" ht="12.75">
      <c r="A318" s="22">
        <v>38857</v>
      </c>
      <c r="B318" s="14">
        <f>2.25*2.375</f>
        <v>5.34375</v>
      </c>
      <c r="C318" s="3">
        <v>2</v>
      </c>
      <c r="D318" s="3">
        <v>0</v>
      </c>
      <c r="E318" s="3">
        <v>0.2</v>
      </c>
      <c r="F318" s="4">
        <f t="shared" si="41"/>
        <v>1.86875</v>
      </c>
      <c r="G318" s="5" t="s">
        <v>3</v>
      </c>
      <c r="H318" s="1">
        <f t="shared" si="47"/>
        <v>10.6875</v>
      </c>
      <c r="I318" s="1">
        <f t="shared" si="48"/>
        <v>8.6875</v>
      </c>
      <c r="J318" s="6">
        <f t="shared" si="42"/>
        <v>345.4175000000002</v>
      </c>
      <c r="K318" s="1" t="s">
        <v>137</v>
      </c>
    </row>
    <row r="319" spans="1:11" ht="12.75">
      <c r="A319" s="22">
        <v>38858</v>
      </c>
      <c r="B319" s="14">
        <f>21/8</f>
        <v>2.625</v>
      </c>
      <c r="C319" s="3">
        <v>8</v>
      </c>
      <c r="D319" s="3">
        <v>0</v>
      </c>
      <c r="E319" s="3">
        <v>0.2</v>
      </c>
      <c r="F319" s="4">
        <f t="shared" si="41"/>
        <v>1.325</v>
      </c>
      <c r="G319" s="5" t="s">
        <v>2</v>
      </c>
      <c r="H319" s="1">
        <f t="shared" si="47"/>
        <v>0</v>
      </c>
      <c r="I319" s="1">
        <f t="shared" si="48"/>
        <v>-8</v>
      </c>
      <c r="J319" s="6">
        <f t="shared" si="42"/>
        <v>337.4175000000002</v>
      </c>
      <c r="K319" s="1" t="s">
        <v>280</v>
      </c>
    </row>
    <row r="320" spans="1:11" ht="12.75">
      <c r="A320" s="22">
        <v>38860</v>
      </c>
      <c r="B320" s="14">
        <v>12</v>
      </c>
      <c r="C320" s="3">
        <v>2</v>
      </c>
      <c r="D320" s="3">
        <v>2</v>
      </c>
      <c r="E320" s="3">
        <v>0.2</v>
      </c>
      <c r="F320" s="4">
        <f t="shared" si="41"/>
        <v>3.2</v>
      </c>
      <c r="G320" s="5" t="s">
        <v>32</v>
      </c>
      <c r="H320" s="1">
        <f aca="true" t="shared" si="49" ref="H320:H332">IF(G320="lost",(0),IF(G320="won",B320*C320+D320*F320,D320*F320))</f>
        <v>6.4</v>
      </c>
      <c r="I320" s="1">
        <f aca="true" t="shared" si="50" ref="I320:I332">H320-C320-D320</f>
        <v>2.4000000000000004</v>
      </c>
      <c r="J320" s="6">
        <f t="shared" si="42"/>
        <v>339.81750000000017</v>
      </c>
      <c r="K320" s="1" t="s">
        <v>281</v>
      </c>
    </row>
    <row r="321" spans="1:11" ht="12.75">
      <c r="A321" s="22">
        <v>38860</v>
      </c>
      <c r="B321" s="14">
        <v>2.1</v>
      </c>
      <c r="C321" s="3">
        <v>5</v>
      </c>
      <c r="D321" s="3">
        <v>0</v>
      </c>
      <c r="E321" s="3">
        <v>0.2</v>
      </c>
      <c r="F321" s="4">
        <f t="shared" si="41"/>
        <v>1.22</v>
      </c>
      <c r="G321" s="5" t="s">
        <v>1</v>
      </c>
      <c r="H321" s="1">
        <f t="shared" si="49"/>
        <v>0</v>
      </c>
      <c r="I321" s="1">
        <f t="shared" si="50"/>
        <v>-5</v>
      </c>
      <c r="J321" s="6">
        <f t="shared" si="42"/>
        <v>334.81750000000017</v>
      </c>
      <c r="K321" s="1" t="s">
        <v>282</v>
      </c>
    </row>
    <row r="322" spans="1:11" ht="12.75">
      <c r="A322" s="22">
        <v>38861</v>
      </c>
      <c r="B322" s="14">
        <v>15</v>
      </c>
      <c r="C322" s="3">
        <v>2</v>
      </c>
      <c r="D322" s="3">
        <v>2</v>
      </c>
      <c r="E322" s="3">
        <v>0.2</v>
      </c>
      <c r="F322" s="4">
        <f t="shared" si="41"/>
        <v>3.8000000000000003</v>
      </c>
      <c r="G322" s="5" t="s">
        <v>32</v>
      </c>
      <c r="H322" s="1">
        <f t="shared" si="49"/>
        <v>7.6000000000000005</v>
      </c>
      <c r="I322" s="1">
        <f t="shared" si="50"/>
        <v>3.6000000000000005</v>
      </c>
      <c r="J322" s="6">
        <f t="shared" si="42"/>
        <v>338.4175000000002</v>
      </c>
      <c r="K322" s="1" t="s">
        <v>283</v>
      </c>
    </row>
    <row r="323" spans="1:11" ht="12.75">
      <c r="A323" s="22">
        <v>38862</v>
      </c>
      <c r="B323" s="14">
        <v>13</v>
      </c>
      <c r="C323" s="3">
        <v>2</v>
      </c>
      <c r="D323" s="3">
        <v>2</v>
      </c>
      <c r="E323" s="3">
        <v>0.25</v>
      </c>
      <c r="F323" s="4">
        <f t="shared" si="41"/>
        <v>4</v>
      </c>
      <c r="G323" s="5" t="s">
        <v>1</v>
      </c>
      <c r="H323" s="1">
        <f t="shared" si="49"/>
        <v>8</v>
      </c>
      <c r="I323" s="1">
        <f t="shared" si="50"/>
        <v>4</v>
      </c>
      <c r="J323" s="6">
        <f t="shared" si="42"/>
        <v>342.4175000000002</v>
      </c>
      <c r="K323" s="1" t="s">
        <v>284</v>
      </c>
    </row>
    <row r="324" spans="1:11" ht="12.75">
      <c r="A324" s="22">
        <v>38862</v>
      </c>
      <c r="B324" s="14">
        <v>15</v>
      </c>
      <c r="C324" s="3">
        <v>2</v>
      </c>
      <c r="D324" s="3">
        <v>2</v>
      </c>
      <c r="E324" s="3">
        <v>0.2</v>
      </c>
      <c r="F324" s="4">
        <f t="shared" si="41"/>
        <v>3.8000000000000003</v>
      </c>
      <c r="G324" s="5" t="s">
        <v>2</v>
      </c>
      <c r="H324" s="1">
        <f t="shared" si="49"/>
        <v>0</v>
      </c>
      <c r="I324" s="1">
        <f t="shared" si="50"/>
        <v>-4</v>
      </c>
      <c r="J324" s="6">
        <f t="shared" si="42"/>
        <v>338.4175000000002</v>
      </c>
      <c r="K324" s="1" t="s">
        <v>285</v>
      </c>
    </row>
    <row r="325" spans="1:11" ht="12.75">
      <c r="A325" s="22">
        <v>38863</v>
      </c>
      <c r="B325" s="14">
        <v>4.5</v>
      </c>
      <c r="C325" s="3">
        <v>5</v>
      </c>
      <c r="D325" s="3">
        <v>0</v>
      </c>
      <c r="E325" s="3">
        <v>0.2</v>
      </c>
      <c r="F325" s="4">
        <f t="shared" si="41"/>
        <v>1.7000000000000002</v>
      </c>
      <c r="G325" s="5" t="s">
        <v>2</v>
      </c>
      <c r="H325" s="1">
        <f t="shared" si="49"/>
        <v>0</v>
      </c>
      <c r="I325" s="1">
        <f t="shared" si="50"/>
        <v>-5</v>
      </c>
      <c r="J325" s="6">
        <f t="shared" si="42"/>
        <v>333.4175000000002</v>
      </c>
      <c r="K325" s="1" t="s">
        <v>286</v>
      </c>
    </row>
    <row r="326" spans="1:11" ht="12.75">
      <c r="A326" s="22">
        <v>38863</v>
      </c>
      <c r="B326" s="14">
        <v>8</v>
      </c>
      <c r="C326" s="3">
        <v>2</v>
      </c>
      <c r="D326" s="3">
        <v>2</v>
      </c>
      <c r="E326" s="3">
        <v>0.2</v>
      </c>
      <c r="F326" s="4">
        <f t="shared" si="41"/>
        <v>2.4000000000000004</v>
      </c>
      <c r="G326" s="5" t="s">
        <v>1</v>
      </c>
      <c r="H326" s="1">
        <f t="shared" si="49"/>
        <v>4.800000000000001</v>
      </c>
      <c r="I326" s="1">
        <f t="shared" si="50"/>
        <v>0.8000000000000007</v>
      </c>
      <c r="J326" s="6">
        <f t="shared" si="42"/>
        <v>334.2175000000002</v>
      </c>
      <c r="K326" s="1" t="s">
        <v>287</v>
      </c>
    </row>
    <row r="327" spans="1:11" ht="12.75">
      <c r="A327" s="22">
        <v>38864</v>
      </c>
      <c r="B327" s="14">
        <v>5</v>
      </c>
      <c r="C327" s="3">
        <v>5</v>
      </c>
      <c r="D327" s="3">
        <v>5</v>
      </c>
      <c r="E327" s="3">
        <v>0.2</v>
      </c>
      <c r="F327" s="4">
        <f aca="true" t="shared" si="51" ref="F327:F332">(B327-1)*E327+1</f>
        <v>1.8</v>
      </c>
      <c r="G327" s="5" t="s">
        <v>32</v>
      </c>
      <c r="H327" s="1">
        <f t="shared" si="49"/>
        <v>9</v>
      </c>
      <c r="I327" s="1">
        <f t="shared" si="50"/>
        <v>-1</v>
      </c>
      <c r="J327" s="6">
        <f>I327+J326</f>
        <v>333.2175000000002</v>
      </c>
      <c r="K327" s="1" t="s">
        <v>288</v>
      </c>
    </row>
    <row r="328" spans="1:11" ht="12.75">
      <c r="A328" s="22">
        <v>38865</v>
      </c>
      <c r="B328" s="14">
        <v>4</v>
      </c>
      <c r="C328" s="3">
        <v>4</v>
      </c>
      <c r="D328" s="3">
        <v>0</v>
      </c>
      <c r="E328" s="3">
        <v>0.2</v>
      </c>
      <c r="F328" s="4">
        <f t="shared" si="51"/>
        <v>1.6</v>
      </c>
      <c r="G328" s="5" t="s">
        <v>2</v>
      </c>
      <c r="H328" s="1">
        <f t="shared" si="49"/>
        <v>0</v>
      </c>
      <c r="I328" s="1">
        <f t="shared" si="50"/>
        <v>-4</v>
      </c>
      <c r="J328" s="6">
        <f aca="true" t="shared" si="52" ref="J328:J341">I328+J327</f>
        <v>329.2175000000002</v>
      </c>
      <c r="K328" s="1" t="s">
        <v>289</v>
      </c>
    </row>
    <row r="329" spans="1:11" ht="12.75">
      <c r="A329" s="22">
        <v>38865</v>
      </c>
      <c r="B329" s="14">
        <v>8.5</v>
      </c>
      <c r="C329" s="3">
        <v>3</v>
      </c>
      <c r="D329" s="3">
        <v>3</v>
      </c>
      <c r="E329" s="3">
        <v>0.2</v>
      </c>
      <c r="F329" s="4">
        <f t="shared" si="51"/>
        <v>2.5</v>
      </c>
      <c r="G329" s="5" t="s">
        <v>2</v>
      </c>
      <c r="H329" s="1">
        <f t="shared" si="49"/>
        <v>0</v>
      </c>
      <c r="I329" s="1">
        <f t="shared" si="50"/>
        <v>-6</v>
      </c>
      <c r="J329" s="6">
        <f t="shared" si="52"/>
        <v>323.2175000000002</v>
      </c>
      <c r="K329" s="1" t="s">
        <v>290</v>
      </c>
    </row>
    <row r="330" spans="1:11" ht="12.75">
      <c r="A330" s="22">
        <v>38866</v>
      </c>
      <c r="B330" s="14">
        <v>2.75</v>
      </c>
      <c r="C330" s="3">
        <v>6</v>
      </c>
      <c r="D330" s="3">
        <v>0</v>
      </c>
      <c r="E330" s="3">
        <v>0.2</v>
      </c>
      <c r="F330" s="4">
        <f t="shared" si="51"/>
        <v>1.35</v>
      </c>
      <c r="G330" s="5" t="s">
        <v>2</v>
      </c>
      <c r="H330" s="1">
        <f t="shared" si="49"/>
        <v>0</v>
      </c>
      <c r="I330" s="1">
        <f t="shared" si="50"/>
        <v>-6</v>
      </c>
      <c r="J330" s="6">
        <f t="shared" si="52"/>
        <v>317.2175000000002</v>
      </c>
      <c r="K330" s="1" t="s">
        <v>291</v>
      </c>
    </row>
    <row r="331" spans="1:11" ht="12.75">
      <c r="A331" s="22">
        <v>38868</v>
      </c>
      <c r="B331" s="14">
        <v>6.5</v>
      </c>
      <c r="C331" s="3">
        <v>2</v>
      </c>
      <c r="D331" s="3">
        <v>2</v>
      </c>
      <c r="E331" s="3">
        <v>0.2</v>
      </c>
      <c r="F331" s="4">
        <f t="shared" si="51"/>
        <v>2.1</v>
      </c>
      <c r="G331" s="5" t="s">
        <v>3</v>
      </c>
      <c r="H331" s="1">
        <f t="shared" si="49"/>
        <v>17.2</v>
      </c>
      <c r="I331" s="1">
        <f t="shared" si="50"/>
        <v>13.2</v>
      </c>
      <c r="J331" s="6">
        <f t="shared" si="52"/>
        <v>330.4175000000002</v>
      </c>
      <c r="K331" s="1" t="s">
        <v>292</v>
      </c>
    </row>
    <row r="332" spans="1:11" ht="12.75">
      <c r="A332" s="22">
        <v>38868</v>
      </c>
      <c r="B332" s="14">
        <v>4.5</v>
      </c>
      <c r="C332" s="3">
        <v>2</v>
      </c>
      <c r="D332" s="3">
        <v>2</v>
      </c>
      <c r="E332" s="3">
        <v>0.2</v>
      </c>
      <c r="F332" s="4">
        <f t="shared" si="51"/>
        <v>1.7000000000000002</v>
      </c>
      <c r="G332" s="5" t="s">
        <v>1</v>
      </c>
      <c r="H332" s="1">
        <f t="shared" si="49"/>
        <v>3.4000000000000004</v>
      </c>
      <c r="I332" s="1">
        <f t="shared" si="50"/>
        <v>-0.5999999999999996</v>
      </c>
      <c r="J332" s="6">
        <f t="shared" si="52"/>
        <v>329.81750000000017</v>
      </c>
      <c r="K332" s="1" t="s">
        <v>293</v>
      </c>
    </row>
    <row r="333" spans="1:11" ht="12.75">
      <c r="A333" s="22">
        <v>38868</v>
      </c>
      <c r="B333" s="14">
        <f>B331*B332</f>
        <v>29.25</v>
      </c>
      <c r="C333" s="3">
        <v>1</v>
      </c>
      <c r="D333" s="3">
        <v>1</v>
      </c>
      <c r="E333" s="3">
        <v>0.2</v>
      </c>
      <c r="F333" s="4">
        <f aca="true" t="shared" si="53" ref="F333:F396">(B333-1)*E333+1</f>
        <v>6.65</v>
      </c>
      <c r="G333" s="5" t="s">
        <v>1</v>
      </c>
      <c r="H333" s="1">
        <f aca="true" t="shared" si="54" ref="H333:H341">IF(G333="lost",(0),IF(G333="won",B333*C333+D333*F333,D333*F333))</f>
        <v>6.65</v>
      </c>
      <c r="I333" s="1">
        <f aca="true" t="shared" si="55" ref="I333:I341">H333-C333-D333</f>
        <v>4.65</v>
      </c>
      <c r="J333" s="6">
        <f t="shared" si="52"/>
        <v>334.46750000000014</v>
      </c>
      <c r="K333" s="1" t="s">
        <v>137</v>
      </c>
    </row>
    <row r="334" spans="1:11" ht="12.75">
      <c r="A334" s="22">
        <v>38869</v>
      </c>
      <c r="B334" s="14">
        <v>5</v>
      </c>
      <c r="C334" s="3">
        <v>5</v>
      </c>
      <c r="D334" s="3">
        <v>0</v>
      </c>
      <c r="E334" s="3">
        <v>0.2</v>
      </c>
      <c r="F334" s="4">
        <f t="shared" si="53"/>
        <v>1.8</v>
      </c>
      <c r="G334" s="5" t="s">
        <v>3</v>
      </c>
      <c r="H334" s="1">
        <f t="shared" si="54"/>
        <v>25</v>
      </c>
      <c r="I334" s="1">
        <f t="shared" si="55"/>
        <v>20</v>
      </c>
      <c r="J334" s="6">
        <f t="shared" si="52"/>
        <v>354.46750000000014</v>
      </c>
      <c r="K334" s="1" t="s">
        <v>294</v>
      </c>
    </row>
    <row r="335" spans="1:11" ht="12.75">
      <c r="A335" s="22">
        <v>38870</v>
      </c>
      <c r="B335" s="14">
        <v>3.75</v>
      </c>
      <c r="C335" s="3">
        <v>4</v>
      </c>
      <c r="D335" s="3">
        <v>0</v>
      </c>
      <c r="E335" s="3">
        <v>0.2</v>
      </c>
      <c r="F335" s="4">
        <f t="shared" si="53"/>
        <v>1.55</v>
      </c>
      <c r="G335" s="5" t="s">
        <v>1</v>
      </c>
      <c r="H335" s="1">
        <f t="shared" si="54"/>
        <v>0</v>
      </c>
      <c r="I335" s="1">
        <f t="shared" si="55"/>
        <v>-4</v>
      </c>
      <c r="J335" s="6">
        <f t="shared" si="52"/>
        <v>350.46750000000014</v>
      </c>
      <c r="K335" s="1" t="s">
        <v>295</v>
      </c>
    </row>
    <row r="336" spans="1:11" ht="12.75">
      <c r="A336" s="22">
        <v>38870</v>
      </c>
      <c r="B336" s="14">
        <v>2.5</v>
      </c>
      <c r="C336" s="3">
        <v>5</v>
      </c>
      <c r="D336" s="3">
        <v>0</v>
      </c>
      <c r="E336" s="3">
        <v>0.2</v>
      </c>
      <c r="F336" s="4">
        <f t="shared" si="53"/>
        <v>1.3</v>
      </c>
      <c r="G336" s="5" t="s">
        <v>3</v>
      </c>
      <c r="H336" s="1">
        <f t="shared" si="54"/>
        <v>12.5</v>
      </c>
      <c r="I336" s="1">
        <f t="shared" si="55"/>
        <v>7.5</v>
      </c>
      <c r="J336" s="6">
        <f t="shared" si="52"/>
        <v>357.96750000000014</v>
      </c>
      <c r="K336" s="1" t="s">
        <v>296</v>
      </c>
    </row>
    <row r="337" spans="1:11" ht="12.75">
      <c r="A337" s="22">
        <v>38870</v>
      </c>
      <c r="B337" s="14">
        <f>B335*B336</f>
        <v>9.375</v>
      </c>
      <c r="C337" s="3">
        <v>1</v>
      </c>
      <c r="D337" s="3">
        <v>0</v>
      </c>
      <c r="E337" s="3">
        <v>0.2</v>
      </c>
      <c r="F337" s="4">
        <f t="shared" si="53"/>
        <v>2.675</v>
      </c>
      <c r="G337" s="5" t="s">
        <v>2</v>
      </c>
      <c r="H337" s="1">
        <f t="shared" si="54"/>
        <v>0</v>
      </c>
      <c r="I337" s="1">
        <f t="shared" si="55"/>
        <v>-1</v>
      </c>
      <c r="J337" s="6">
        <f t="shared" si="52"/>
        <v>356.96750000000014</v>
      </c>
      <c r="K337" s="1" t="s">
        <v>137</v>
      </c>
    </row>
    <row r="338" spans="1:11" ht="12.75">
      <c r="A338" s="22">
        <v>38871</v>
      </c>
      <c r="B338" s="14">
        <v>5</v>
      </c>
      <c r="C338" s="3">
        <v>3</v>
      </c>
      <c r="D338" s="3">
        <v>0</v>
      </c>
      <c r="E338" s="3">
        <v>0.2</v>
      </c>
      <c r="F338" s="4">
        <f t="shared" si="53"/>
        <v>1.8</v>
      </c>
      <c r="G338" s="5" t="s">
        <v>1</v>
      </c>
      <c r="H338" s="1">
        <f t="shared" si="54"/>
        <v>0</v>
      </c>
      <c r="I338" s="1">
        <f t="shared" si="55"/>
        <v>-3</v>
      </c>
      <c r="J338" s="6">
        <f t="shared" si="52"/>
        <v>353.96750000000014</v>
      </c>
      <c r="K338" s="1" t="s">
        <v>297</v>
      </c>
    </row>
    <row r="339" spans="1:11" ht="12.75">
      <c r="A339" s="22">
        <v>38871</v>
      </c>
      <c r="B339" s="14">
        <v>4.33</v>
      </c>
      <c r="C339" s="3">
        <v>3</v>
      </c>
      <c r="D339" s="3">
        <v>0</v>
      </c>
      <c r="E339" s="3">
        <v>0.2</v>
      </c>
      <c r="F339" s="4">
        <f t="shared" si="53"/>
        <v>1.666</v>
      </c>
      <c r="G339" s="5" t="s">
        <v>3</v>
      </c>
      <c r="H339" s="1">
        <f t="shared" si="54"/>
        <v>12.99</v>
      </c>
      <c r="I339" s="1">
        <f t="shared" si="55"/>
        <v>9.99</v>
      </c>
      <c r="J339" s="6">
        <f t="shared" si="52"/>
        <v>363.95750000000015</v>
      </c>
      <c r="K339" s="1" t="s">
        <v>298</v>
      </c>
    </row>
    <row r="340" spans="1:11" ht="12.75">
      <c r="A340" s="22">
        <v>38871</v>
      </c>
      <c r="B340" s="14">
        <f>23/8</f>
        <v>2.875</v>
      </c>
      <c r="C340" s="3">
        <v>3</v>
      </c>
      <c r="D340" s="3">
        <v>0</v>
      </c>
      <c r="E340" s="3">
        <v>0.2</v>
      </c>
      <c r="F340" s="4">
        <f t="shared" si="53"/>
        <v>1.375</v>
      </c>
      <c r="G340" s="5" t="s">
        <v>1</v>
      </c>
      <c r="H340" s="1">
        <f t="shared" si="54"/>
        <v>0</v>
      </c>
      <c r="I340" s="1">
        <f t="shared" si="55"/>
        <v>-3</v>
      </c>
      <c r="J340" s="6">
        <f t="shared" si="52"/>
        <v>360.95750000000015</v>
      </c>
      <c r="K340" s="1" t="s">
        <v>299</v>
      </c>
    </row>
    <row r="341" spans="1:11" ht="12.75">
      <c r="A341" s="22">
        <v>38871</v>
      </c>
      <c r="B341" s="14">
        <f>B338*B339*B340</f>
        <v>62.24375</v>
      </c>
      <c r="C341" s="3">
        <v>4</v>
      </c>
      <c r="D341" s="3">
        <v>0</v>
      </c>
      <c r="E341" s="3">
        <v>0.2</v>
      </c>
      <c r="F341" s="4">
        <f t="shared" si="53"/>
        <v>13.248750000000001</v>
      </c>
      <c r="G341" s="5" t="s">
        <v>2</v>
      </c>
      <c r="H341" s="1">
        <f t="shared" si="54"/>
        <v>0</v>
      </c>
      <c r="I341" s="1">
        <f t="shared" si="55"/>
        <v>-4</v>
      </c>
      <c r="J341" s="6">
        <f t="shared" si="52"/>
        <v>356.95750000000015</v>
      </c>
      <c r="K341" s="1" t="s">
        <v>166</v>
      </c>
    </row>
    <row r="342" spans="1:11" ht="12.75">
      <c r="A342" s="22">
        <v>38873</v>
      </c>
      <c r="B342" s="14">
        <v>5</v>
      </c>
      <c r="C342" s="3">
        <v>3</v>
      </c>
      <c r="D342" s="3">
        <v>3</v>
      </c>
      <c r="E342" s="3">
        <v>0.2</v>
      </c>
      <c r="F342" s="4">
        <f t="shared" si="53"/>
        <v>1.8</v>
      </c>
      <c r="G342" s="5" t="s">
        <v>1</v>
      </c>
      <c r="H342" s="1">
        <f aca="true" t="shared" si="56" ref="H342:H353">IF(G342="lost",(0),IF(G342="won",B342*C342+D342*F342,D342*F342))</f>
        <v>5.4</v>
      </c>
      <c r="I342" s="1">
        <f aca="true" t="shared" si="57" ref="I342:I353">H342-C342-D342</f>
        <v>-0.5999999999999996</v>
      </c>
      <c r="J342" s="6">
        <f aca="true" t="shared" si="58" ref="J342:J358">I342+J341</f>
        <v>356.35750000000013</v>
      </c>
      <c r="K342" s="1" t="s">
        <v>300</v>
      </c>
    </row>
    <row r="343" spans="1:11" ht="12.75">
      <c r="A343" s="22">
        <v>38874</v>
      </c>
      <c r="B343" s="14">
        <v>21</v>
      </c>
      <c r="C343" s="3">
        <v>2</v>
      </c>
      <c r="D343" s="3">
        <v>2</v>
      </c>
      <c r="E343" s="3">
        <v>0.2</v>
      </c>
      <c r="F343" s="4">
        <f t="shared" si="53"/>
        <v>5</v>
      </c>
      <c r="G343" s="5" t="s">
        <v>32</v>
      </c>
      <c r="H343" s="1">
        <f t="shared" si="56"/>
        <v>10</v>
      </c>
      <c r="I343" s="1">
        <f t="shared" si="57"/>
        <v>6</v>
      </c>
      <c r="J343" s="6">
        <f t="shared" si="58"/>
        <v>362.35750000000013</v>
      </c>
      <c r="K343" s="1" t="s">
        <v>301</v>
      </c>
    </row>
    <row r="344" spans="1:11" ht="12.75">
      <c r="A344" s="22">
        <v>38875</v>
      </c>
      <c r="B344" s="14">
        <v>3.25</v>
      </c>
      <c r="C344" s="3">
        <v>5</v>
      </c>
      <c r="D344" s="3">
        <v>0</v>
      </c>
      <c r="E344" s="3">
        <v>0.2</v>
      </c>
      <c r="F344" s="4">
        <f t="shared" si="53"/>
        <v>1.45</v>
      </c>
      <c r="G344" s="5" t="s">
        <v>1</v>
      </c>
      <c r="H344" s="1">
        <f t="shared" si="56"/>
        <v>0</v>
      </c>
      <c r="I344" s="1">
        <f t="shared" si="57"/>
        <v>-5</v>
      </c>
      <c r="J344" s="6">
        <f t="shared" si="58"/>
        <v>357.35750000000013</v>
      </c>
      <c r="K344" s="1" t="s">
        <v>302</v>
      </c>
    </row>
    <row r="345" spans="1:11" ht="12.75">
      <c r="A345" s="22">
        <v>38875</v>
      </c>
      <c r="B345" s="14">
        <v>4.5</v>
      </c>
      <c r="C345" s="3">
        <v>4</v>
      </c>
      <c r="D345" s="3">
        <v>0</v>
      </c>
      <c r="E345" s="3">
        <v>0.2</v>
      </c>
      <c r="F345" s="4">
        <f t="shared" si="53"/>
        <v>1.7000000000000002</v>
      </c>
      <c r="G345" s="5" t="s">
        <v>57</v>
      </c>
      <c r="H345" s="1">
        <f t="shared" si="56"/>
        <v>0</v>
      </c>
      <c r="I345" s="1">
        <f t="shared" si="57"/>
        <v>-4</v>
      </c>
      <c r="J345" s="6">
        <f t="shared" si="58"/>
        <v>353.35750000000013</v>
      </c>
      <c r="K345" s="1" t="s">
        <v>303</v>
      </c>
    </row>
    <row r="346" spans="1:11" ht="12.75">
      <c r="A346" s="22">
        <v>38876</v>
      </c>
      <c r="B346" s="14">
        <v>3</v>
      </c>
      <c r="C346" s="3">
        <v>4</v>
      </c>
      <c r="D346" s="3">
        <v>0</v>
      </c>
      <c r="E346" s="3">
        <v>0.2</v>
      </c>
      <c r="F346" s="4">
        <f t="shared" si="53"/>
        <v>1.4</v>
      </c>
      <c r="G346" s="5" t="s">
        <v>3</v>
      </c>
      <c r="H346" s="1">
        <f t="shared" si="56"/>
        <v>12</v>
      </c>
      <c r="I346" s="1">
        <f t="shared" si="57"/>
        <v>8</v>
      </c>
      <c r="J346" s="6">
        <f t="shared" si="58"/>
        <v>361.35750000000013</v>
      </c>
      <c r="K346" s="1" t="s">
        <v>304</v>
      </c>
    </row>
    <row r="347" spans="1:11" ht="12.75">
      <c r="A347" s="22">
        <v>38876</v>
      </c>
      <c r="B347" s="14">
        <v>2.75</v>
      </c>
      <c r="C347" s="3">
        <v>4</v>
      </c>
      <c r="D347" s="3">
        <v>0</v>
      </c>
      <c r="E347" s="3">
        <v>0.2</v>
      </c>
      <c r="F347" s="4">
        <f t="shared" si="53"/>
        <v>1.35</v>
      </c>
      <c r="G347" s="5" t="s">
        <v>1</v>
      </c>
      <c r="H347" s="1">
        <f t="shared" si="56"/>
        <v>0</v>
      </c>
      <c r="I347" s="1">
        <f t="shared" si="57"/>
        <v>-4</v>
      </c>
      <c r="J347" s="6">
        <f t="shared" si="58"/>
        <v>357.35750000000013</v>
      </c>
      <c r="K347" s="1" t="s">
        <v>305</v>
      </c>
    </row>
    <row r="348" spans="1:11" ht="12.75">
      <c r="A348" s="22">
        <v>38876</v>
      </c>
      <c r="B348" s="14">
        <f>3*2.75</f>
        <v>8.25</v>
      </c>
      <c r="C348" s="3">
        <v>2</v>
      </c>
      <c r="D348" s="3">
        <v>0</v>
      </c>
      <c r="E348" s="3">
        <v>0.2</v>
      </c>
      <c r="F348" s="4">
        <f t="shared" si="53"/>
        <v>2.45</v>
      </c>
      <c r="G348" s="5" t="s">
        <v>1</v>
      </c>
      <c r="H348" s="1">
        <f t="shared" si="56"/>
        <v>0</v>
      </c>
      <c r="I348" s="1">
        <f t="shared" si="57"/>
        <v>-2</v>
      </c>
      <c r="J348" s="6">
        <f t="shared" si="58"/>
        <v>355.35750000000013</v>
      </c>
      <c r="K348" s="1" t="s">
        <v>137</v>
      </c>
    </row>
    <row r="349" spans="1:11" ht="12.75">
      <c r="A349" s="22">
        <v>38877</v>
      </c>
      <c r="B349" s="14">
        <v>5</v>
      </c>
      <c r="C349" s="3">
        <v>3</v>
      </c>
      <c r="D349" s="3">
        <v>3</v>
      </c>
      <c r="E349" s="3">
        <v>0.2</v>
      </c>
      <c r="F349" s="4">
        <f t="shared" si="53"/>
        <v>1.8</v>
      </c>
      <c r="G349" s="5" t="s">
        <v>2</v>
      </c>
      <c r="H349" s="1">
        <f t="shared" si="56"/>
        <v>0</v>
      </c>
      <c r="I349" s="1">
        <f t="shared" si="57"/>
        <v>-6</v>
      </c>
      <c r="J349" s="6">
        <f t="shared" si="58"/>
        <v>349.35750000000013</v>
      </c>
      <c r="K349" s="1" t="s">
        <v>306</v>
      </c>
    </row>
    <row r="350" spans="1:11" ht="12.75">
      <c r="A350" s="22">
        <v>38878</v>
      </c>
      <c r="B350" s="14">
        <v>9</v>
      </c>
      <c r="C350" s="3">
        <v>2</v>
      </c>
      <c r="D350" s="3">
        <v>2</v>
      </c>
      <c r="E350" s="3">
        <v>0.25</v>
      </c>
      <c r="F350" s="4">
        <f t="shared" si="53"/>
        <v>3</v>
      </c>
      <c r="G350" s="5" t="s">
        <v>2</v>
      </c>
      <c r="H350" s="1">
        <f t="shared" si="56"/>
        <v>0</v>
      </c>
      <c r="I350" s="1">
        <f t="shared" si="57"/>
        <v>-4</v>
      </c>
      <c r="J350" s="6">
        <f t="shared" si="58"/>
        <v>345.35750000000013</v>
      </c>
      <c r="K350" s="1" t="s">
        <v>307</v>
      </c>
    </row>
    <row r="351" spans="1:11" ht="12.75">
      <c r="A351" s="22">
        <v>38878</v>
      </c>
      <c r="B351" s="14">
        <v>3.5</v>
      </c>
      <c r="C351" s="3">
        <v>6</v>
      </c>
      <c r="D351" s="3">
        <v>0</v>
      </c>
      <c r="E351" s="3">
        <v>0.2</v>
      </c>
      <c r="F351" s="4">
        <f t="shared" si="53"/>
        <v>1.5</v>
      </c>
      <c r="G351" s="5" t="s">
        <v>3</v>
      </c>
      <c r="H351" s="1">
        <f t="shared" si="56"/>
        <v>21</v>
      </c>
      <c r="I351" s="1">
        <f t="shared" si="57"/>
        <v>15</v>
      </c>
      <c r="J351" s="6">
        <f t="shared" si="58"/>
        <v>360.35750000000013</v>
      </c>
      <c r="K351" s="1" t="s">
        <v>281</v>
      </c>
    </row>
    <row r="352" spans="1:11" ht="12.75">
      <c r="A352" s="22">
        <v>38879</v>
      </c>
      <c r="B352" s="14">
        <v>5.5</v>
      </c>
      <c r="C352" s="3">
        <v>2</v>
      </c>
      <c r="D352" s="3">
        <v>2</v>
      </c>
      <c r="E352" s="3">
        <v>0.2</v>
      </c>
      <c r="F352" s="4">
        <f t="shared" si="53"/>
        <v>1.9</v>
      </c>
      <c r="G352" s="5" t="s">
        <v>2</v>
      </c>
      <c r="H352" s="1">
        <f t="shared" si="56"/>
        <v>0</v>
      </c>
      <c r="I352" s="1">
        <f t="shared" si="57"/>
        <v>-4</v>
      </c>
      <c r="J352" s="6">
        <f t="shared" si="58"/>
        <v>356.35750000000013</v>
      </c>
      <c r="K352" s="1" t="s">
        <v>309</v>
      </c>
    </row>
    <row r="353" spans="1:11" ht="12.75">
      <c r="A353" s="22">
        <v>38879</v>
      </c>
      <c r="B353" s="14">
        <v>3.75</v>
      </c>
      <c r="C353" s="3">
        <v>6</v>
      </c>
      <c r="D353" s="3">
        <v>0</v>
      </c>
      <c r="E353" s="3">
        <v>0.2</v>
      </c>
      <c r="F353" s="4">
        <f t="shared" si="53"/>
        <v>1.55</v>
      </c>
      <c r="G353" s="5" t="s">
        <v>2</v>
      </c>
      <c r="H353" s="1">
        <f t="shared" si="56"/>
        <v>0</v>
      </c>
      <c r="I353" s="1">
        <f t="shared" si="57"/>
        <v>-6</v>
      </c>
      <c r="J353" s="6">
        <f t="shared" si="58"/>
        <v>350.35750000000013</v>
      </c>
      <c r="K353" s="1" t="s">
        <v>310</v>
      </c>
    </row>
    <row r="354" spans="1:11" ht="12.75">
      <c r="A354" s="22">
        <v>38881</v>
      </c>
      <c r="B354" s="14">
        <v>7.5</v>
      </c>
      <c r="C354" s="3">
        <v>3</v>
      </c>
      <c r="D354" s="3">
        <v>3</v>
      </c>
      <c r="E354" s="3">
        <v>0.25</v>
      </c>
      <c r="F354" s="4">
        <f t="shared" si="53"/>
        <v>2.625</v>
      </c>
      <c r="G354" s="5" t="s">
        <v>3</v>
      </c>
      <c r="H354" s="1">
        <f>IF(G354="lost",(0),IF(G354="won",B354*C354+D354*F354,D354*F354))</f>
        <v>30.375</v>
      </c>
      <c r="I354" s="1">
        <f>H354-C354-D354</f>
        <v>24.375</v>
      </c>
      <c r="J354" s="6">
        <f t="shared" si="58"/>
        <v>374.73250000000013</v>
      </c>
      <c r="K354" s="1" t="s">
        <v>308</v>
      </c>
    </row>
    <row r="355" spans="1:11" ht="12.75">
      <c r="A355" s="22">
        <v>38882</v>
      </c>
      <c r="B355" s="14">
        <v>4.5</v>
      </c>
      <c r="C355" s="3">
        <v>4</v>
      </c>
      <c r="D355" s="3">
        <v>4</v>
      </c>
      <c r="E355" s="3">
        <v>0.2</v>
      </c>
      <c r="F355" s="4">
        <f t="shared" si="53"/>
        <v>1.7000000000000002</v>
      </c>
      <c r="G355" s="5" t="s">
        <v>2</v>
      </c>
      <c r="H355" s="1">
        <f>IF(G355="lost",(0),IF(G355="won",B355*C355+D355*F355,D355*F355))</f>
        <v>0</v>
      </c>
      <c r="I355" s="1">
        <f>H355-C355-D355</f>
        <v>-8</v>
      </c>
      <c r="J355" s="6">
        <f t="shared" si="58"/>
        <v>366.73250000000013</v>
      </c>
      <c r="K355" s="1" t="s">
        <v>311</v>
      </c>
    </row>
    <row r="356" spans="1:11" ht="12.75">
      <c r="A356" s="22">
        <v>38883</v>
      </c>
      <c r="B356" s="14">
        <v>3</v>
      </c>
      <c r="C356" s="3">
        <v>4</v>
      </c>
      <c r="D356" s="3">
        <v>0</v>
      </c>
      <c r="E356" s="3">
        <v>0.2</v>
      </c>
      <c r="F356" s="4">
        <f t="shared" si="53"/>
        <v>1.4</v>
      </c>
      <c r="G356" s="5" t="s">
        <v>3</v>
      </c>
      <c r="H356" s="1">
        <f>IF(G356="lost",(0),IF(G356="won",B356*C356+D356*F356,D356*F356))</f>
        <v>12</v>
      </c>
      <c r="I356" s="1">
        <f>H356-C356-D356</f>
        <v>8</v>
      </c>
      <c r="J356" s="6">
        <f t="shared" si="58"/>
        <v>374.73250000000013</v>
      </c>
      <c r="K356" s="1" t="s">
        <v>312</v>
      </c>
    </row>
    <row r="357" spans="1:11" ht="12.75">
      <c r="A357" s="22">
        <v>38883</v>
      </c>
      <c r="B357" s="14">
        <v>5.5</v>
      </c>
      <c r="C357" s="3">
        <v>4</v>
      </c>
      <c r="D357" s="3">
        <v>0</v>
      </c>
      <c r="E357" s="3">
        <v>0.2</v>
      </c>
      <c r="F357" s="4">
        <f t="shared" si="53"/>
        <v>1.9</v>
      </c>
      <c r="G357" s="5" t="s">
        <v>32</v>
      </c>
      <c r="H357" s="1">
        <f>IF(G357="lost",(0),IF(G357="won",B357*C357+D357*F357,D357*F357))</f>
        <v>0</v>
      </c>
      <c r="I357" s="1">
        <f>H357-C357-D357</f>
        <v>-4</v>
      </c>
      <c r="J357" s="6">
        <f t="shared" si="58"/>
        <v>370.73250000000013</v>
      </c>
      <c r="K357" s="1" t="s">
        <v>313</v>
      </c>
    </row>
    <row r="358" spans="1:11" ht="12.75">
      <c r="A358" s="22">
        <v>38883</v>
      </c>
      <c r="B358" s="14">
        <v>16.5</v>
      </c>
      <c r="C358" s="3">
        <v>1</v>
      </c>
      <c r="D358" s="3">
        <v>0</v>
      </c>
      <c r="E358" s="3">
        <v>0.2</v>
      </c>
      <c r="F358" s="4">
        <f t="shared" si="53"/>
        <v>4.1</v>
      </c>
      <c r="G358" s="5" t="s">
        <v>32</v>
      </c>
      <c r="H358" s="1">
        <f>IF(G358="lost",(0),IF(G358="won",B358*C358+D358*F358,D358*F358))</f>
        <v>0</v>
      </c>
      <c r="I358" s="1">
        <f>H358-C358-D358</f>
        <v>-1</v>
      </c>
      <c r="J358" s="6">
        <f t="shared" si="58"/>
        <v>369.73250000000013</v>
      </c>
      <c r="K358" s="1" t="s">
        <v>137</v>
      </c>
    </row>
    <row r="359" spans="1:11" ht="12.75">
      <c r="A359" s="22">
        <v>38884</v>
      </c>
      <c r="B359" s="3">
        <v>2.5</v>
      </c>
      <c r="C359" s="3">
        <v>5</v>
      </c>
      <c r="D359" s="3">
        <v>0</v>
      </c>
      <c r="E359" s="3">
        <v>0.2</v>
      </c>
      <c r="F359" s="4">
        <f t="shared" si="53"/>
        <v>1.3</v>
      </c>
      <c r="G359" s="5" t="s">
        <v>1</v>
      </c>
      <c r="H359" s="1">
        <f aca="true" t="shared" si="59" ref="H359:H385">IF(G359="lost",(0),IF(G359="won",B359*C359+D359*F359,D359*F359))</f>
        <v>0</v>
      </c>
      <c r="I359" s="1">
        <f aca="true" t="shared" si="60" ref="I359:I385">H359-C359-D359</f>
        <v>-5</v>
      </c>
      <c r="J359" s="6">
        <f aca="true" t="shared" si="61" ref="J359:J390">I359+J358</f>
        <v>364.73250000000013</v>
      </c>
      <c r="K359" s="1" t="s">
        <v>284</v>
      </c>
    </row>
    <row r="360" spans="1:11" ht="12.75">
      <c r="A360" s="22">
        <v>38885</v>
      </c>
      <c r="B360" s="3">
        <v>3.25</v>
      </c>
      <c r="C360" s="3">
        <v>3</v>
      </c>
      <c r="D360" s="3">
        <v>0</v>
      </c>
      <c r="E360" s="3">
        <v>0.2</v>
      </c>
      <c r="F360" s="4">
        <f t="shared" si="53"/>
        <v>1.45</v>
      </c>
      <c r="G360" s="5" t="s">
        <v>32</v>
      </c>
      <c r="H360" s="1">
        <f t="shared" si="59"/>
        <v>0</v>
      </c>
      <c r="I360" s="1">
        <f t="shared" si="60"/>
        <v>-3</v>
      </c>
      <c r="J360" s="6">
        <f t="shared" si="61"/>
        <v>361.73250000000013</v>
      </c>
      <c r="K360" s="1" t="s">
        <v>314</v>
      </c>
    </row>
    <row r="361" spans="1:11" ht="12.75">
      <c r="A361" s="22">
        <v>38885</v>
      </c>
      <c r="B361" s="3">
        <f>21/8</f>
        <v>2.625</v>
      </c>
      <c r="C361" s="3">
        <v>3</v>
      </c>
      <c r="D361" s="3">
        <v>0</v>
      </c>
      <c r="E361" s="3">
        <v>0.2</v>
      </c>
      <c r="F361" s="4">
        <f t="shared" si="53"/>
        <v>1.325</v>
      </c>
      <c r="G361" s="5" t="s">
        <v>2</v>
      </c>
      <c r="H361" s="1">
        <f t="shared" si="59"/>
        <v>0</v>
      </c>
      <c r="I361" s="1">
        <f t="shared" si="60"/>
        <v>-3</v>
      </c>
      <c r="J361" s="6">
        <f t="shared" si="61"/>
        <v>358.73250000000013</v>
      </c>
      <c r="K361" s="1" t="s">
        <v>315</v>
      </c>
    </row>
    <row r="362" spans="1:11" ht="12.75">
      <c r="A362" s="22">
        <v>38885</v>
      </c>
      <c r="B362" s="3">
        <v>3.75</v>
      </c>
      <c r="C362" s="3">
        <v>3</v>
      </c>
      <c r="D362" s="3">
        <v>0</v>
      </c>
      <c r="E362" s="3">
        <v>0.2</v>
      </c>
      <c r="F362" s="4">
        <f t="shared" si="53"/>
        <v>1.55</v>
      </c>
      <c r="G362" s="5" t="s">
        <v>3</v>
      </c>
      <c r="H362" s="1">
        <f t="shared" si="59"/>
        <v>11.25</v>
      </c>
      <c r="I362" s="1">
        <f t="shared" si="60"/>
        <v>8.25</v>
      </c>
      <c r="J362" s="6">
        <f t="shared" si="61"/>
        <v>366.98250000000013</v>
      </c>
      <c r="K362" s="1" t="s">
        <v>316</v>
      </c>
    </row>
    <row r="363" spans="1:11" ht="12.75">
      <c r="A363" s="22">
        <v>38886</v>
      </c>
      <c r="B363" s="3">
        <v>2.5</v>
      </c>
      <c r="C363" s="3">
        <v>8</v>
      </c>
      <c r="D363" s="3">
        <v>0</v>
      </c>
      <c r="E363" s="3">
        <v>0.2</v>
      </c>
      <c r="F363" s="4">
        <f t="shared" si="53"/>
        <v>1.3</v>
      </c>
      <c r="G363" s="5" t="s">
        <v>1</v>
      </c>
      <c r="H363" s="1">
        <f t="shared" si="59"/>
        <v>0</v>
      </c>
      <c r="I363" s="1">
        <f t="shared" si="60"/>
        <v>-8</v>
      </c>
      <c r="J363" s="6">
        <f t="shared" si="61"/>
        <v>358.98250000000013</v>
      </c>
      <c r="K363" s="1" t="s">
        <v>317</v>
      </c>
    </row>
    <row r="364" spans="1:11" ht="12.75">
      <c r="A364" s="22">
        <v>38888</v>
      </c>
      <c r="B364" s="3">
        <v>8.5</v>
      </c>
      <c r="C364" s="3">
        <v>4</v>
      </c>
      <c r="D364" s="3">
        <v>4</v>
      </c>
      <c r="E364" s="3">
        <v>0.2</v>
      </c>
      <c r="F364" s="4">
        <f t="shared" si="53"/>
        <v>2.5</v>
      </c>
      <c r="G364" s="5" t="s">
        <v>2</v>
      </c>
      <c r="H364" s="1">
        <f t="shared" si="59"/>
        <v>0</v>
      </c>
      <c r="I364" s="1">
        <f t="shared" si="60"/>
        <v>-8</v>
      </c>
      <c r="J364" s="6">
        <f t="shared" si="61"/>
        <v>350.98250000000013</v>
      </c>
      <c r="K364" s="1" t="s">
        <v>288</v>
      </c>
    </row>
    <row r="365" spans="1:11" ht="12.75">
      <c r="A365" s="22">
        <v>38889</v>
      </c>
      <c r="B365" s="3">
        <v>12</v>
      </c>
      <c r="C365" s="3">
        <v>2</v>
      </c>
      <c r="D365" s="3">
        <v>2</v>
      </c>
      <c r="E365" s="3">
        <v>0.2</v>
      </c>
      <c r="F365" s="4">
        <f t="shared" si="53"/>
        <v>3.2</v>
      </c>
      <c r="G365" s="5" t="s">
        <v>2</v>
      </c>
      <c r="H365" s="1">
        <f t="shared" si="59"/>
        <v>0</v>
      </c>
      <c r="I365" s="1">
        <f t="shared" si="60"/>
        <v>-4</v>
      </c>
      <c r="J365" s="6">
        <f t="shared" si="61"/>
        <v>346.98250000000013</v>
      </c>
      <c r="K365" s="1" t="s">
        <v>318</v>
      </c>
    </row>
    <row r="366" spans="1:11" ht="12.75">
      <c r="A366" s="22">
        <v>38889</v>
      </c>
      <c r="B366" s="3">
        <v>6</v>
      </c>
      <c r="C366" s="3">
        <v>2</v>
      </c>
      <c r="D366" s="3">
        <v>2</v>
      </c>
      <c r="E366" s="3">
        <v>0.2</v>
      </c>
      <c r="F366" s="4">
        <f t="shared" si="53"/>
        <v>2</v>
      </c>
      <c r="G366" s="5" t="s">
        <v>2</v>
      </c>
      <c r="H366" s="1">
        <f t="shared" si="59"/>
        <v>0</v>
      </c>
      <c r="I366" s="1">
        <f t="shared" si="60"/>
        <v>-4</v>
      </c>
      <c r="J366" s="6">
        <f t="shared" si="61"/>
        <v>342.98250000000013</v>
      </c>
      <c r="K366" s="1" t="s">
        <v>319</v>
      </c>
    </row>
    <row r="367" spans="1:11" ht="12.75">
      <c r="A367" s="22">
        <v>38892</v>
      </c>
      <c r="B367" s="3">
        <v>6.5</v>
      </c>
      <c r="C367" s="3">
        <v>2</v>
      </c>
      <c r="D367" s="3">
        <v>2</v>
      </c>
      <c r="E367" s="3">
        <v>0.2</v>
      </c>
      <c r="F367" s="4">
        <f t="shared" si="53"/>
        <v>2.1</v>
      </c>
      <c r="G367" s="5" t="s">
        <v>2</v>
      </c>
      <c r="H367" s="1">
        <f t="shared" si="59"/>
        <v>0</v>
      </c>
      <c r="I367" s="1">
        <f t="shared" si="60"/>
        <v>-4</v>
      </c>
      <c r="J367" s="6">
        <f t="shared" si="61"/>
        <v>338.98250000000013</v>
      </c>
      <c r="K367" s="1" t="s">
        <v>320</v>
      </c>
    </row>
    <row r="368" spans="1:11" ht="12.75">
      <c r="A368" s="22">
        <v>38892</v>
      </c>
      <c r="B368" s="3">
        <v>13</v>
      </c>
      <c r="C368" s="3">
        <v>2</v>
      </c>
      <c r="D368" s="3">
        <v>2</v>
      </c>
      <c r="E368" s="3">
        <v>0.2</v>
      </c>
      <c r="F368" s="4">
        <f t="shared" si="53"/>
        <v>3.4000000000000004</v>
      </c>
      <c r="G368" s="5" t="s">
        <v>2</v>
      </c>
      <c r="H368" s="1">
        <f t="shared" si="59"/>
        <v>0</v>
      </c>
      <c r="I368" s="1">
        <f t="shared" si="60"/>
        <v>-4</v>
      </c>
      <c r="J368" s="6">
        <f t="shared" si="61"/>
        <v>334.98250000000013</v>
      </c>
      <c r="K368" s="1" t="s">
        <v>321</v>
      </c>
    </row>
    <row r="369" spans="1:11" ht="12.75">
      <c r="A369" s="22">
        <v>38893</v>
      </c>
      <c r="B369" s="3">
        <v>6</v>
      </c>
      <c r="C369" s="3">
        <v>5</v>
      </c>
      <c r="D369" s="3">
        <v>5</v>
      </c>
      <c r="E369" s="3">
        <v>0.2</v>
      </c>
      <c r="F369" s="4">
        <f t="shared" si="53"/>
        <v>2</v>
      </c>
      <c r="G369" s="5" t="s">
        <v>2</v>
      </c>
      <c r="H369" s="1">
        <f t="shared" si="59"/>
        <v>0</v>
      </c>
      <c r="I369" s="1">
        <f t="shared" si="60"/>
        <v>-10</v>
      </c>
      <c r="J369" s="6">
        <f t="shared" si="61"/>
        <v>324.98250000000013</v>
      </c>
      <c r="K369" s="1" t="s">
        <v>322</v>
      </c>
    </row>
    <row r="370" spans="1:11" ht="12.75">
      <c r="A370" s="22">
        <v>38895</v>
      </c>
      <c r="B370" s="3">
        <v>3</v>
      </c>
      <c r="C370" s="3">
        <v>5</v>
      </c>
      <c r="D370" s="3">
        <v>0</v>
      </c>
      <c r="E370" s="3">
        <v>0.2</v>
      </c>
      <c r="F370" s="4">
        <f t="shared" si="53"/>
        <v>1.4</v>
      </c>
      <c r="G370" s="5" t="s">
        <v>3</v>
      </c>
      <c r="H370" s="1">
        <f t="shared" si="59"/>
        <v>15</v>
      </c>
      <c r="I370" s="1">
        <f t="shared" si="60"/>
        <v>10</v>
      </c>
      <c r="J370" s="6">
        <f t="shared" si="61"/>
        <v>334.98250000000013</v>
      </c>
      <c r="K370" s="1" t="s">
        <v>323</v>
      </c>
    </row>
    <row r="371" spans="1:11" ht="12.75">
      <c r="A371" s="22">
        <v>38896</v>
      </c>
      <c r="B371" s="3">
        <v>6.5</v>
      </c>
      <c r="C371" s="3">
        <v>3</v>
      </c>
      <c r="D371" s="3">
        <v>3</v>
      </c>
      <c r="E371" s="3">
        <v>0.2</v>
      </c>
      <c r="F371" s="4">
        <f t="shared" si="53"/>
        <v>2.1</v>
      </c>
      <c r="G371" s="5" t="s">
        <v>1</v>
      </c>
      <c r="H371" s="1">
        <f t="shared" si="59"/>
        <v>6.300000000000001</v>
      </c>
      <c r="I371" s="1">
        <f t="shared" si="60"/>
        <v>0.3000000000000007</v>
      </c>
      <c r="J371" s="6">
        <f t="shared" si="61"/>
        <v>335.28250000000014</v>
      </c>
      <c r="K371" s="1" t="s">
        <v>324</v>
      </c>
    </row>
    <row r="372" spans="1:11" ht="12.75">
      <c r="A372" s="22">
        <v>38897</v>
      </c>
      <c r="B372" s="3">
        <f>21/8</f>
        <v>2.625</v>
      </c>
      <c r="C372" s="3">
        <v>8</v>
      </c>
      <c r="D372" s="3">
        <v>0</v>
      </c>
      <c r="E372" s="3">
        <v>0.2</v>
      </c>
      <c r="F372" s="4">
        <f t="shared" si="53"/>
        <v>1.325</v>
      </c>
      <c r="G372" s="5" t="s">
        <v>32</v>
      </c>
      <c r="H372" s="1">
        <f t="shared" si="59"/>
        <v>0</v>
      </c>
      <c r="I372" s="1">
        <f t="shared" si="60"/>
        <v>-8</v>
      </c>
      <c r="J372" s="6">
        <f t="shared" si="61"/>
        <v>327.28250000000014</v>
      </c>
      <c r="K372" s="1" t="s">
        <v>317</v>
      </c>
    </row>
    <row r="373" spans="1:11" ht="12.75">
      <c r="A373" s="22">
        <v>38898</v>
      </c>
      <c r="B373" s="3">
        <v>5</v>
      </c>
      <c r="C373" s="3">
        <v>4</v>
      </c>
      <c r="D373" s="3">
        <v>4</v>
      </c>
      <c r="E373" s="3">
        <v>0.25</v>
      </c>
      <c r="F373" s="4">
        <f t="shared" si="53"/>
        <v>2</v>
      </c>
      <c r="G373" s="5" t="s">
        <v>1</v>
      </c>
      <c r="H373" s="1">
        <f t="shared" si="59"/>
        <v>8</v>
      </c>
      <c r="I373" s="1">
        <f t="shared" si="60"/>
        <v>0</v>
      </c>
      <c r="J373" s="6">
        <f t="shared" si="61"/>
        <v>327.28250000000014</v>
      </c>
      <c r="K373" s="1" t="s">
        <v>325</v>
      </c>
    </row>
    <row r="374" spans="1:11" ht="12.75">
      <c r="A374" s="22">
        <v>38899</v>
      </c>
      <c r="B374" s="3">
        <v>4.5</v>
      </c>
      <c r="C374" s="3">
        <v>5</v>
      </c>
      <c r="D374" s="3">
        <v>5</v>
      </c>
      <c r="E374" s="3">
        <v>0.2</v>
      </c>
      <c r="F374" s="4">
        <f t="shared" si="53"/>
        <v>1.7000000000000002</v>
      </c>
      <c r="G374" s="5" t="s">
        <v>2</v>
      </c>
      <c r="H374" s="1">
        <f t="shared" si="59"/>
        <v>0</v>
      </c>
      <c r="I374" s="1">
        <f t="shared" si="60"/>
        <v>-10</v>
      </c>
      <c r="J374" s="6">
        <f t="shared" si="61"/>
        <v>317.28250000000014</v>
      </c>
      <c r="K374" s="1" t="s">
        <v>326</v>
      </c>
    </row>
    <row r="375" spans="1:11" ht="12.75">
      <c r="A375" s="22">
        <v>38900</v>
      </c>
      <c r="B375" s="3">
        <v>3</v>
      </c>
      <c r="C375" s="3">
        <v>5</v>
      </c>
      <c r="D375" s="3">
        <v>0</v>
      </c>
      <c r="E375" s="3">
        <v>0.2</v>
      </c>
      <c r="F375" s="4">
        <f t="shared" si="53"/>
        <v>1.4</v>
      </c>
      <c r="G375" s="5" t="s">
        <v>32</v>
      </c>
      <c r="H375" s="1">
        <f t="shared" si="59"/>
        <v>0</v>
      </c>
      <c r="I375" s="1">
        <f t="shared" si="60"/>
        <v>-5</v>
      </c>
      <c r="J375" s="6">
        <f t="shared" si="61"/>
        <v>312.28250000000014</v>
      </c>
      <c r="K375" s="1" t="s">
        <v>327</v>
      </c>
    </row>
    <row r="376" spans="1:11" ht="12.75">
      <c r="A376" s="22">
        <v>38900</v>
      </c>
      <c r="B376" s="3">
        <v>3.25</v>
      </c>
      <c r="C376" s="3">
        <v>3</v>
      </c>
      <c r="D376" s="3">
        <v>0</v>
      </c>
      <c r="E376" s="3">
        <v>0.2</v>
      </c>
      <c r="F376" s="4">
        <f t="shared" si="53"/>
        <v>1.45</v>
      </c>
      <c r="G376" s="5" t="s">
        <v>32</v>
      </c>
      <c r="H376" s="1">
        <f t="shared" si="59"/>
        <v>0</v>
      </c>
      <c r="I376" s="1">
        <f t="shared" si="60"/>
        <v>-3</v>
      </c>
      <c r="J376" s="6">
        <f t="shared" si="61"/>
        <v>309.28250000000014</v>
      </c>
      <c r="K376" s="1" t="s">
        <v>328</v>
      </c>
    </row>
    <row r="377" spans="1:11" ht="12.75">
      <c r="A377" s="22">
        <v>38901</v>
      </c>
      <c r="B377" s="3">
        <v>10</v>
      </c>
      <c r="C377" s="3">
        <v>3</v>
      </c>
      <c r="D377" s="3">
        <v>3</v>
      </c>
      <c r="E377" s="3">
        <v>0.2</v>
      </c>
      <c r="F377" s="4">
        <f t="shared" si="53"/>
        <v>2.8</v>
      </c>
      <c r="G377" s="5" t="s">
        <v>1</v>
      </c>
      <c r="H377" s="1">
        <f t="shared" si="59"/>
        <v>8.399999999999999</v>
      </c>
      <c r="I377" s="1">
        <f t="shared" si="60"/>
        <v>2.3999999999999986</v>
      </c>
      <c r="J377" s="6">
        <f t="shared" si="61"/>
        <v>311.6825000000001</v>
      </c>
      <c r="K377" s="1" t="s">
        <v>329</v>
      </c>
    </row>
    <row r="378" spans="1:11" ht="12.75">
      <c r="A378" s="22">
        <v>38903</v>
      </c>
      <c r="B378" s="3">
        <v>5</v>
      </c>
      <c r="C378" s="3">
        <v>3</v>
      </c>
      <c r="D378" s="3">
        <v>3</v>
      </c>
      <c r="E378" s="3">
        <v>0.2</v>
      </c>
      <c r="F378" s="4">
        <f t="shared" si="53"/>
        <v>1.8</v>
      </c>
      <c r="G378" s="5" t="s">
        <v>2</v>
      </c>
      <c r="H378" s="1">
        <f t="shared" si="59"/>
        <v>0</v>
      </c>
      <c r="I378" s="1">
        <f t="shared" si="60"/>
        <v>-6</v>
      </c>
      <c r="J378" s="6">
        <f t="shared" si="61"/>
        <v>305.6825000000001</v>
      </c>
      <c r="K378" s="1" t="s">
        <v>151</v>
      </c>
    </row>
    <row r="379" spans="1:11" ht="12.75">
      <c r="A379" s="22">
        <v>38903</v>
      </c>
      <c r="B379" s="3">
        <v>8</v>
      </c>
      <c r="C379" s="3">
        <v>2</v>
      </c>
      <c r="D379" s="3">
        <v>2</v>
      </c>
      <c r="E379" s="3">
        <v>0.2</v>
      </c>
      <c r="F379" s="4">
        <f t="shared" si="53"/>
        <v>2.4000000000000004</v>
      </c>
      <c r="G379" s="5" t="s">
        <v>2</v>
      </c>
      <c r="H379" s="1">
        <f t="shared" si="59"/>
        <v>0</v>
      </c>
      <c r="I379" s="1">
        <f t="shared" si="60"/>
        <v>-4</v>
      </c>
      <c r="J379" s="6">
        <f t="shared" si="61"/>
        <v>301.6825000000001</v>
      </c>
      <c r="K379" s="1" t="s">
        <v>330</v>
      </c>
    </row>
    <row r="380" spans="1:11" ht="12.75">
      <c r="A380" s="22">
        <v>38904</v>
      </c>
      <c r="B380" s="3">
        <v>10</v>
      </c>
      <c r="C380" s="3">
        <v>5</v>
      </c>
      <c r="D380" s="3">
        <v>5</v>
      </c>
      <c r="E380" s="3">
        <v>0.2</v>
      </c>
      <c r="F380" s="4">
        <f t="shared" si="53"/>
        <v>2.8</v>
      </c>
      <c r="G380" s="5" t="s">
        <v>2</v>
      </c>
      <c r="H380" s="1">
        <f t="shared" si="59"/>
        <v>0</v>
      </c>
      <c r="I380" s="1">
        <f t="shared" si="60"/>
        <v>-10</v>
      </c>
      <c r="J380" s="6">
        <f t="shared" si="61"/>
        <v>291.6825000000001</v>
      </c>
      <c r="K380" s="1" t="s">
        <v>303</v>
      </c>
    </row>
    <row r="381" spans="1:11" ht="12.75">
      <c r="A381" s="22">
        <v>38906</v>
      </c>
      <c r="B381" s="3">
        <v>9</v>
      </c>
      <c r="C381" s="3">
        <v>2</v>
      </c>
      <c r="D381" s="3">
        <v>2</v>
      </c>
      <c r="E381" s="3">
        <v>0.25</v>
      </c>
      <c r="F381" s="4">
        <f t="shared" si="53"/>
        <v>3</v>
      </c>
      <c r="G381" s="5" t="s">
        <v>1</v>
      </c>
      <c r="H381" s="1">
        <f t="shared" si="59"/>
        <v>6</v>
      </c>
      <c r="I381" s="1">
        <f t="shared" si="60"/>
        <v>2</v>
      </c>
      <c r="J381" s="6">
        <f t="shared" si="61"/>
        <v>293.6825000000001</v>
      </c>
      <c r="K381" s="1" t="s">
        <v>331</v>
      </c>
    </row>
    <row r="382" spans="1:11" ht="12.75">
      <c r="A382" s="22">
        <v>38906</v>
      </c>
      <c r="B382" s="3">
        <v>13</v>
      </c>
      <c r="C382" s="3">
        <v>2</v>
      </c>
      <c r="D382" s="3">
        <v>2</v>
      </c>
      <c r="E382" s="3">
        <v>0.2</v>
      </c>
      <c r="F382" s="4">
        <f t="shared" si="53"/>
        <v>3.4000000000000004</v>
      </c>
      <c r="G382" s="5" t="s">
        <v>2</v>
      </c>
      <c r="H382" s="1">
        <f t="shared" si="59"/>
        <v>0</v>
      </c>
      <c r="I382" s="1">
        <f t="shared" si="60"/>
        <v>-4</v>
      </c>
      <c r="J382" s="6">
        <f t="shared" si="61"/>
        <v>289.6825000000001</v>
      </c>
      <c r="K382" s="1" t="s">
        <v>332</v>
      </c>
    </row>
    <row r="383" spans="1:11" ht="12.75">
      <c r="A383" s="22">
        <v>38907</v>
      </c>
      <c r="B383" s="3">
        <v>2.25</v>
      </c>
      <c r="C383" s="3">
        <v>3</v>
      </c>
      <c r="D383" s="3">
        <v>0</v>
      </c>
      <c r="E383" s="3">
        <v>0.2</v>
      </c>
      <c r="F383" s="4">
        <f t="shared" si="53"/>
        <v>1.25</v>
      </c>
      <c r="G383" s="5" t="s">
        <v>3</v>
      </c>
      <c r="H383" s="1">
        <f t="shared" si="59"/>
        <v>6.75</v>
      </c>
      <c r="I383" s="1">
        <f t="shared" si="60"/>
        <v>3.75</v>
      </c>
      <c r="J383" s="6">
        <f t="shared" si="61"/>
        <v>293.4325000000001</v>
      </c>
      <c r="K383" s="1" t="s">
        <v>333</v>
      </c>
    </row>
    <row r="384" spans="1:11" ht="12.75">
      <c r="A384" s="22">
        <v>38907</v>
      </c>
      <c r="B384" s="3">
        <v>3</v>
      </c>
      <c r="C384" s="3">
        <v>3</v>
      </c>
      <c r="D384" s="3">
        <v>0</v>
      </c>
      <c r="E384" s="3">
        <v>0.2</v>
      </c>
      <c r="F384" s="4">
        <f t="shared" si="53"/>
        <v>1.4</v>
      </c>
      <c r="G384" s="5" t="s">
        <v>3</v>
      </c>
      <c r="H384" s="1">
        <f t="shared" si="59"/>
        <v>9</v>
      </c>
      <c r="I384" s="1">
        <f t="shared" si="60"/>
        <v>6</v>
      </c>
      <c r="J384" s="6">
        <f t="shared" si="61"/>
        <v>299.4325000000001</v>
      </c>
      <c r="K384" s="1" t="s">
        <v>334</v>
      </c>
    </row>
    <row r="385" spans="1:11" ht="12.75">
      <c r="A385" s="22">
        <v>38907</v>
      </c>
      <c r="B385" s="3">
        <f>19/8</f>
        <v>2.375</v>
      </c>
      <c r="C385" s="3">
        <v>3</v>
      </c>
      <c r="D385" s="3">
        <v>0</v>
      </c>
      <c r="E385" s="3">
        <v>0.2</v>
      </c>
      <c r="F385" s="4">
        <f t="shared" si="53"/>
        <v>1.275</v>
      </c>
      <c r="G385" s="5" t="s">
        <v>3</v>
      </c>
      <c r="H385" s="1">
        <f t="shared" si="59"/>
        <v>7.125</v>
      </c>
      <c r="I385" s="1">
        <f t="shared" si="60"/>
        <v>4.125</v>
      </c>
      <c r="J385" s="6">
        <f t="shared" si="61"/>
        <v>303.5575000000001</v>
      </c>
      <c r="K385" s="1" t="s">
        <v>335</v>
      </c>
    </row>
    <row r="386" spans="1:11" ht="12.75">
      <c r="A386" s="22">
        <v>38907</v>
      </c>
      <c r="B386" s="3">
        <v>8.81</v>
      </c>
      <c r="C386" s="3">
        <v>4</v>
      </c>
      <c r="D386" s="3">
        <v>0</v>
      </c>
      <c r="E386" s="3">
        <v>0.2</v>
      </c>
      <c r="F386" s="4">
        <f t="shared" si="53"/>
        <v>2.5620000000000003</v>
      </c>
      <c r="G386" s="5" t="s">
        <v>3</v>
      </c>
      <c r="H386" s="1">
        <f>IF(G386="lost",(0),IF(G386="won",B386*C386+D386*F386,D386*F386))</f>
        <v>35.24</v>
      </c>
      <c r="I386" s="1">
        <f>H386-C386-D386</f>
        <v>31.240000000000002</v>
      </c>
      <c r="J386" s="6">
        <f t="shared" si="61"/>
        <v>334.7975000000001</v>
      </c>
      <c r="K386" s="1" t="s">
        <v>166</v>
      </c>
    </row>
    <row r="387" spans="1:11" ht="12.75">
      <c r="A387" s="22">
        <v>38909</v>
      </c>
      <c r="B387" s="3">
        <v>2.75</v>
      </c>
      <c r="C387" s="3">
        <v>8</v>
      </c>
      <c r="D387" s="3">
        <v>0</v>
      </c>
      <c r="E387" s="3">
        <v>0.2</v>
      </c>
      <c r="F387" s="4">
        <f t="shared" si="53"/>
        <v>1.35</v>
      </c>
      <c r="G387" s="5" t="s">
        <v>3</v>
      </c>
      <c r="H387" s="1">
        <f>IF(G387="lost",(0),IF(G387="won",B387*C387+D387*F387,D387*F387))</f>
        <v>22</v>
      </c>
      <c r="I387" s="1">
        <f>H387-C387-D387</f>
        <v>14</v>
      </c>
      <c r="J387" s="6">
        <f t="shared" si="61"/>
        <v>348.7975000000001</v>
      </c>
      <c r="K387" s="1" t="s">
        <v>238</v>
      </c>
    </row>
    <row r="388" spans="1:11" ht="12.75">
      <c r="A388" s="22">
        <v>38910</v>
      </c>
      <c r="B388" s="3">
        <v>12</v>
      </c>
      <c r="C388" s="3">
        <v>3</v>
      </c>
      <c r="D388" s="3">
        <v>3</v>
      </c>
      <c r="E388" s="3">
        <v>0.25</v>
      </c>
      <c r="F388" s="4">
        <f t="shared" si="53"/>
        <v>3.75</v>
      </c>
      <c r="G388" s="5" t="s">
        <v>32</v>
      </c>
      <c r="H388" s="1">
        <f>IF(G388="lost",(0),IF(G388="won",B388*C388+D388*F388,D388*F388))</f>
        <v>11.25</v>
      </c>
      <c r="I388" s="1">
        <f>H388-C388-D388</f>
        <v>5.25</v>
      </c>
      <c r="J388" s="6">
        <f t="shared" si="61"/>
        <v>354.0475000000001</v>
      </c>
      <c r="K388" s="1" t="s">
        <v>336</v>
      </c>
    </row>
    <row r="389" spans="1:11" ht="12.75">
      <c r="A389" s="22">
        <v>38911</v>
      </c>
      <c r="B389" s="3">
        <v>34</v>
      </c>
      <c r="C389" s="3">
        <v>3</v>
      </c>
      <c r="D389" s="3">
        <v>3</v>
      </c>
      <c r="E389" s="3">
        <v>0.2</v>
      </c>
      <c r="F389" s="4">
        <f t="shared" si="53"/>
        <v>7.6000000000000005</v>
      </c>
      <c r="G389" s="5" t="s">
        <v>32</v>
      </c>
      <c r="H389" s="1">
        <f>IF(G389="lost",(0),IF(G389="won",B389*C389+D389*F389,D389*F389))</f>
        <v>22.8</v>
      </c>
      <c r="I389" s="1">
        <f>H389-C389-D389</f>
        <v>16.8</v>
      </c>
      <c r="J389" s="6">
        <f t="shared" si="61"/>
        <v>370.84750000000014</v>
      </c>
      <c r="K389" s="1" t="s">
        <v>337</v>
      </c>
    </row>
    <row r="390" spans="1:11" ht="12.75">
      <c r="A390" s="22">
        <v>38912</v>
      </c>
      <c r="B390" s="3">
        <v>4.5</v>
      </c>
      <c r="C390" s="3">
        <v>4</v>
      </c>
      <c r="D390" s="3">
        <v>0</v>
      </c>
      <c r="E390" s="3">
        <v>0.2</v>
      </c>
      <c r="F390" s="4">
        <f t="shared" si="53"/>
        <v>1.7000000000000002</v>
      </c>
      <c r="G390" s="5" t="s">
        <v>2</v>
      </c>
      <c r="H390" s="1">
        <f>IF(G390="lost",(0),IF(G390="won",B390*C390+D390*F390,D390*F390))</f>
        <v>0</v>
      </c>
      <c r="I390" s="1">
        <f>H390-C390-D390</f>
        <v>-4</v>
      </c>
      <c r="J390" s="6">
        <f t="shared" si="61"/>
        <v>366.84750000000014</v>
      </c>
      <c r="K390" s="1" t="s">
        <v>315</v>
      </c>
    </row>
    <row r="391" spans="1:11" ht="12.75">
      <c r="A391" s="22">
        <v>38913</v>
      </c>
      <c r="B391" s="3">
        <f>21/8</f>
        <v>2.625</v>
      </c>
      <c r="C391" s="3">
        <v>3</v>
      </c>
      <c r="D391" s="3">
        <v>0</v>
      </c>
      <c r="E391" s="3">
        <v>0.2</v>
      </c>
      <c r="F391" s="4">
        <f t="shared" si="53"/>
        <v>1.325</v>
      </c>
      <c r="G391" s="5" t="s">
        <v>1</v>
      </c>
      <c r="H391" s="1">
        <f aca="true" t="shared" si="62" ref="H391:H401">IF(G391="lost",(0),IF(G391="won",B391*C391+D391*F391,D391*F391))</f>
        <v>0</v>
      </c>
      <c r="I391" s="1">
        <f aca="true" t="shared" si="63" ref="I391:I401">H391-C391-D391</f>
        <v>-3</v>
      </c>
      <c r="J391" s="6">
        <f aca="true" t="shared" si="64" ref="J391:J401">I391+J390</f>
        <v>363.84750000000014</v>
      </c>
      <c r="K391" s="1" t="s">
        <v>343</v>
      </c>
    </row>
    <row r="392" spans="1:11" ht="12.75">
      <c r="A392" s="22">
        <v>38913</v>
      </c>
      <c r="B392" s="3">
        <v>3</v>
      </c>
      <c r="C392" s="3">
        <v>3</v>
      </c>
      <c r="D392" s="3">
        <v>0</v>
      </c>
      <c r="E392" s="3">
        <v>0.2</v>
      </c>
      <c r="F392" s="4">
        <f t="shared" si="53"/>
        <v>1.4</v>
      </c>
      <c r="G392" s="5" t="s">
        <v>3</v>
      </c>
      <c r="H392" s="1">
        <f t="shared" si="62"/>
        <v>9</v>
      </c>
      <c r="I392" s="1">
        <f t="shared" si="63"/>
        <v>6</v>
      </c>
      <c r="J392" s="6">
        <f t="shared" si="64"/>
        <v>369.84750000000014</v>
      </c>
      <c r="K392" s="1" t="s">
        <v>338</v>
      </c>
    </row>
    <row r="393" spans="1:11" ht="12.75">
      <c r="A393" s="22">
        <v>38913</v>
      </c>
      <c r="B393" s="3">
        <v>5</v>
      </c>
      <c r="C393" s="3">
        <v>3</v>
      </c>
      <c r="D393" s="3">
        <v>0</v>
      </c>
      <c r="E393" s="3">
        <v>0.2</v>
      </c>
      <c r="F393" s="4">
        <f t="shared" si="53"/>
        <v>1.8</v>
      </c>
      <c r="G393" s="5" t="s">
        <v>3</v>
      </c>
      <c r="H393" s="1">
        <f t="shared" si="62"/>
        <v>15</v>
      </c>
      <c r="I393" s="1">
        <f t="shared" si="63"/>
        <v>12</v>
      </c>
      <c r="J393" s="6">
        <f t="shared" si="64"/>
        <v>381.84750000000014</v>
      </c>
      <c r="K393" s="1" t="s">
        <v>339</v>
      </c>
    </row>
    <row r="394" spans="1:11" ht="12.75">
      <c r="A394" s="22">
        <v>38913</v>
      </c>
      <c r="B394" s="3">
        <v>3.75</v>
      </c>
      <c r="C394" s="3">
        <v>4</v>
      </c>
      <c r="D394" s="3">
        <v>0</v>
      </c>
      <c r="E394" s="3">
        <v>0.2</v>
      </c>
      <c r="F394" s="4">
        <f t="shared" si="53"/>
        <v>1.55</v>
      </c>
      <c r="G394" s="5" t="s">
        <v>3</v>
      </c>
      <c r="H394" s="1">
        <f t="shared" si="62"/>
        <v>15</v>
      </c>
      <c r="I394" s="1">
        <f t="shared" si="63"/>
        <v>11</v>
      </c>
      <c r="J394" s="6">
        <f t="shared" si="64"/>
        <v>392.84750000000014</v>
      </c>
      <c r="K394" s="1" t="s">
        <v>166</v>
      </c>
    </row>
    <row r="395" spans="1:11" ht="12.75">
      <c r="A395" s="22">
        <v>38914</v>
      </c>
      <c r="B395" s="3">
        <v>3.5</v>
      </c>
      <c r="C395" s="3">
        <v>3</v>
      </c>
      <c r="D395" s="3">
        <v>0</v>
      </c>
      <c r="E395" s="3">
        <v>0.2</v>
      </c>
      <c r="F395" s="4">
        <f t="shared" si="53"/>
        <v>1.5</v>
      </c>
      <c r="G395" s="5" t="s">
        <v>2</v>
      </c>
      <c r="H395" s="1">
        <f t="shared" si="62"/>
        <v>0</v>
      </c>
      <c r="I395" s="1">
        <f t="shared" si="63"/>
        <v>-3</v>
      </c>
      <c r="J395" s="6">
        <f t="shared" si="64"/>
        <v>389.84750000000014</v>
      </c>
      <c r="K395" s="1" t="s">
        <v>340</v>
      </c>
    </row>
    <row r="396" spans="1:11" ht="12.75">
      <c r="A396" s="22">
        <v>38914</v>
      </c>
      <c r="B396" s="3">
        <v>3.25</v>
      </c>
      <c r="C396" s="3">
        <v>3</v>
      </c>
      <c r="D396" s="3">
        <v>0</v>
      </c>
      <c r="E396" s="3">
        <v>0.2</v>
      </c>
      <c r="F396" s="4">
        <f t="shared" si="53"/>
        <v>1.45</v>
      </c>
      <c r="G396" s="5" t="s">
        <v>2</v>
      </c>
      <c r="H396" s="1">
        <f t="shared" si="62"/>
        <v>0</v>
      </c>
      <c r="I396" s="1">
        <f t="shared" si="63"/>
        <v>-3</v>
      </c>
      <c r="J396" s="6">
        <f t="shared" si="64"/>
        <v>386.84750000000014</v>
      </c>
      <c r="K396" s="1" t="s">
        <v>341</v>
      </c>
    </row>
    <row r="397" spans="1:11" ht="12.75">
      <c r="A397" s="22">
        <v>38914</v>
      </c>
      <c r="B397" s="3">
        <f>19/8</f>
        <v>2.375</v>
      </c>
      <c r="C397" s="3">
        <v>3</v>
      </c>
      <c r="D397" s="3">
        <v>0</v>
      </c>
      <c r="E397" s="3">
        <v>0.2</v>
      </c>
      <c r="F397" s="4">
        <f>(B397-1)*E397+1</f>
        <v>1.275</v>
      </c>
      <c r="G397" s="5" t="s">
        <v>2</v>
      </c>
      <c r="H397" s="1">
        <f t="shared" si="62"/>
        <v>0</v>
      </c>
      <c r="I397" s="1">
        <f t="shared" si="63"/>
        <v>-3</v>
      </c>
      <c r="J397" s="6">
        <f t="shared" si="64"/>
        <v>383.84750000000014</v>
      </c>
      <c r="K397" s="1" t="s">
        <v>309</v>
      </c>
    </row>
    <row r="398" spans="1:11" ht="12.75">
      <c r="A398" s="22">
        <v>38914</v>
      </c>
      <c r="B398" s="3">
        <v>27.02</v>
      </c>
      <c r="C398" s="3">
        <v>4</v>
      </c>
      <c r="D398" s="3">
        <v>0</v>
      </c>
      <c r="E398" s="3">
        <v>0.2</v>
      </c>
      <c r="F398" s="4">
        <f>(B398-1)*E398+1</f>
        <v>6.204000000000001</v>
      </c>
      <c r="G398" s="5" t="s">
        <v>2</v>
      </c>
      <c r="H398" s="1">
        <f t="shared" si="62"/>
        <v>0</v>
      </c>
      <c r="I398" s="1">
        <f t="shared" si="63"/>
        <v>-4</v>
      </c>
      <c r="J398" s="6">
        <f t="shared" si="64"/>
        <v>379.84750000000014</v>
      </c>
      <c r="K398" s="1" t="s">
        <v>166</v>
      </c>
    </row>
    <row r="399" spans="1:11" ht="12.75">
      <c r="A399" s="22">
        <v>38916</v>
      </c>
      <c r="B399" s="3">
        <v>3</v>
      </c>
      <c r="C399" s="3">
        <v>5</v>
      </c>
      <c r="D399" s="3">
        <v>0</v>
      </c>
      <c r="E399" s="3">
        <v>0.2</v>
      </c>
      <c r="F399" s="4">
        <f>(B399-1)*E399+1</f>
        <v>1.4</v>
      </c>
      <c r="G399" s="5" t="s">
        <v>1</v>
      </c>
      <c r="H399" s="1">
        <f t="shared" si="62"/>
        <v>0</v>
      </c>
      <c r="I399" s="1">
        <f t="shared" si="63"/>
        <v>-5</v>
      </c>
      <c r="J399" s="6">
        <f t="shared" si="64"/>
        <v>374.84750000000014</v>
      </c>
      <c r="K399" s="1" t="s">
        <v>342</v>
      </c>
    </row>
    <row r="400" spans="1:11" ht="12.75">
      <c r="A400" s="22">
        <v>38916</v>
      </c>
      <c r="B400" s="3">
        <v>5</v>
      </c>
      <c r="C400" s="3">
        <v>3</v>
      </c>
      <c r="D400" s="3">
        <v>0</v>
      </c>
      <c r="E400" s="3">
        <v>0.2</v>
      </c>
      <c r="F400" s="4">
        <f>(B400-1)*E400+1</f>
        <v>1.8</v>
      </c>
      <c r="G400" s="5" t="s">
        <v>1</v>
      </c>
      <c r="H400" s="1">
        <f t="shared" si="62"/>
        <v>0</v>
      </c>
      <c r="I400" s="1">
        <f t="shared" si="63"/>
        <v>-3</v>
      </c>
      <c r="J400" s="6">
        <f t="shared" si="64"/>
        <v>371.84750000000014</v>
      </c>
      <c r="K400" s="1" t="s">
        <v>301</v>
      </c>
    </row>
    <row r="401" spans="1:11" ht="12.75">
      <c r="A401" s="22">
        <v>38917</v>
      </c>
      <c r="B401" s="3">
        <v>3</v>
      </c>
      <c r="C401" s="3">
        <v>8</v>
      </c>
      <c r="D401" s="3">
        <v>0</v>
      </c>
      <c r="E401" s="3">
        <v>0.2</v>
      </c>
      <c r="F401" s="4">
        <f>(B401-1)*E401+1</f>
        <v>1.4</v>
      </c>
      <c r="G401" s="5" t="s">
        <v>3</v>
      </c>
      <c r="H401" s="1">
        <f t="shared" si="62"/>
        <v>24</v>
      </c>
      <c r="I401" s="1">
        <f t="shared" si="63"/>
        <v>16</v>
      </c>
      <c r="J401" s="6">
        <f t="shared" si="64"/>
        <v>387.84750000000014</v>
      </c>
      <c r="K401" s="1" t="s">
        <v>151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2005-12-20T12:45:11Z</cp:lastPrinted>
  <dcterms:created xsi:type="dcterms:W3CDTF">1900-12-31T23:00:00Z</dcterms:created>
  <dcterms:modified xsi:type="dcterms:W3CDTF">2006-07-20T12:01:13Z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189988033</vt:i4>
  </property>
  <property fmtid="{D5CDD505-2E9C-101B-9397-08002B2CF9AE}" pid="3" name="_PreviousAdHocReviewCycleID">
    <vt:i4>1687069429</vt:i4>
  </property>
  <property fmtid="{D5CDD505-2E9C-101B-9397-08002B2CF9AE}" pid="4" name="ACFSchemeName">
    <vt:lpwstr>Admin DC Illustrations</vt:lpwstr>
  </property>
  <property fmtid="{D5CDD505-2E9C-101B-9397-08002B2CF9AE}" pid="5" name="ACFSchemeGUID">
    <vt:lpwstr>{C2762D90-383A-4866-94F1-FDA998E3B785}</vt:lpwstr>
  </property>
</Properties>
</file>