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5480" windowHeight="11640" activeTab="0"/>
  </bookViews>
  <sheets>
    <sheet name="unionjack" sheetId="1" r:id="rId1"/>
  </sheets>
  <definedNames>
    <definedName name="_xlnm.Print_Area" localSheetId="0">'unionjack'!$E$6:$J$31</definedName>
  </definedNames>
  <calcPr fullCalcOnLoad="1"/>
</workbook>
</file>

<file path=xl/sharedStrings.xml><?xml version="1.0" encoding="utf-8"?>
<sst xmlns="http://schemas.openxmlformats.org/spreadsheetml/2006/main" count="52" uniqueCount="43">
  <si>
    <t>Inputs</t>
  </si>
  <si>
    <t>O</t>
  </si>
  <si>
    <t>S</t>
  </si>
  <si>
    <t>D</t>
  </si>
  <si>
    <t>T</t>
  </si>
  <si>
    <t>Single</t>
  </si>
  <si>
    <t>Place</t>
  </si>
  <si>
    <t>Win Status</t>
  </si>
  <si>
    <t>Place Status</t>
  </si>
  <si>
    <t>WS</t>
  </si>
  <si>
    <t>PS</t>
  </si>
  <si>
    <t>Place Reduction</t>
  </si>
  <si>
    <t>PR</t>
  </si>
  <si>
    <t>Reduction</t>
  </si>
  <si>
    <t>Organises Inputs</t>
  </si>
  <si>
    <t>Takes the inputs from the cover sheet</t>
  </si>
  <si>
    <t>Permutations</t>
  </si>
  <si>
    <t>Win</t>
  </si>
  <si>
    <t>Lose</t>
  </si>
  <si>
    <t>Control</t>
  </si>
  <si>
    <t>Odds</t>
  </si>
  <si>
    <t>Each Way treble</t>
  </si>
  <si>
    <t>Each Way Patent</t>
  </si>
  <si>
    <t>(16 bets)</t>
  </si>
  <si>
    <t>(112 bets)</t>
  </si>
  <si>
    <t>Union Jack</t>
  </si>
  <si>
    <t>Stake</t>
  </si>
  <si>
    <t>Payout</t>
  </si>
  <si>
    <t>Win Treble (8 bets)</t>
  </si>
  <si>
    <t>Win Patent (56 bets)</t>
  </si>
  <si>
    <t>name</t>
  </si>
  <si>
    <t>odds</t>
  </si>
  <si>
    <t>Horse 1</t>
  </si>
  <si>
    <t>Horse 2</t>
  </si>
  <si>
    <t>Horse 3</t>
  </si>
  <si>
    <t>Horse 4</t>
  </si>
  <si>
    <t>Horse 5</t>
  </si>
  <si>
    <t>Horse 6</t>
  </si>
  <si>
    <t>Horse 7</t>
  </si>
  <si>
    <t>Horse 8</t>
  </si>
  <si>
    <t>Horse 9</t>
  </si>
  <si>
    <r>
      <t>BookiesEnemy.co.uk</t>
    </r>
    <r>
      <rPr>
        <b/>
        <sz val="8"/>
        <rFont val="Antique Olive Compact"/>
        <family val="0"/>
      </rPr>
      <t xml:space="preserve"> </t>
    </r>
    <r>
      <rPr>
        <sz val="8"/>
        <rFont val="Antique Olive Compact"/>
        <family val="0"/>
      </rPr>
      <t>EST 2001</t>
    </r>
  </si>
  <si>
    <t>Choice of the seasoned turf investor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</si>
</sst>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ntique Olive Compact"/>
      <family val="0"/>
    </font>
    <font>
      <b/>
      <sz val="10"/>
      <color indexed="55"/>
      <name val="Antique Olive Compact"/>
      <family val="0"/>
    </font>
    <font>
      <b/>
      <sz val="16"/>
      <name val="Antique Olive Compact"/>
      <family val="0"/>
    </font>
    <font>
      <b/>
      <sz val="12"/>
      <name val="Arial"/>
      <family val="2"/>
    </font>
    <font>
      <sz val="12"/>
      <name val="Arial"/>
      <family val="0"/>
    </font>
    <font>
      <b/>
      <sz val="8"/>
      <name val="Antique Olive Compact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4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8" fillId="0" borderId="0" xfId="0" applyFont="1" applyBorder="1" applyAlignment="1">
      <alignment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600075</xdr:colOff>
      <xdr:row>0</xdr:row>
      <xdr:rowOff>0</xdr:rowOff>
    </xdr:from>
    <xdr:to>
      <xdr:col>9</xdr:col>
      <xdr:colOff>600075</xdr:colOff>
      <xdr:row>6</xdr:row>
      <xdr:rowOff>161925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AI30"/>
  <sheetViews>
    <sheetView showGridLines="0" tabSelected="1" workbookViewId="0" topLeftCell="E5">
      <selection activeCell="I7" sqref="I7"/>
    </sheetView>
  </sheetViews>
  <sheetFormatPr defaultColWidth="9.140625" defaultRowHeight="12.75" zeroHeight="1"/>
  <cols>
    <col min="1" max="3" width="0" style="0" hidden="1" customWidth="1"/>
    <col min="4" max="4" width="15.7109375" style="0" hidden="1" customWidth="1"/>
    <col min="11" max="13" width="0" style="0" hidden="1" customWidth="1"/>
    <col min="14" max="14" width="10.28125" style="0" hidden="1" customWidth="1"/>
    <col min="15" max="16384" width="0" style="0" hidden="1" customWidth="1"/>
  </cols>
  <sheetData>
    <row r="1" ht="12.75" hidden="1"/>
    <row r="2" ht="12.75" hidden="1"/>
    <row r="3" ht="12.75" hidden="1"/>
    <row r="4" ht="12.75" hidden="1"/>
    <row r="5" spans="5:9" ht="20.25">
      <c r="E5" s="17" t="s">
        <v>41</v>
      </c>
      <c r="F5" s="3"/>
      <c r="G5" s="3"/>
      <c r="I5" s="3"/>
    </row>
    <row r="6" spans="5:33" ht="15.75">
      <c r="E6" s="22" t="s">
        <v>42</v>
      </c>
      <c r="F6" s="18"/>
      <c r="G6" s="19"/>
      <c r="H6" s="19"/>
      <c r="I6" s="19"/>
      <c r="J6" s="20"/>
      <c r="N6" s="1" t="s">
        <v>15</v>
      </c>
      <c r="T6" s="1" t="s">
        <v>14</v>
      </c>
      <c r="Y6" s="1" t="s">
        <v>16</v>
      </c>
      <c r="AC6" s="1" t="s">
        <v>5</v>
      </c>
      <c r="AG6" s="1" t="s">
        <v>6</v>
      </c>
    </row>
    <row r="7" spans="5:35" ht="18">
      <c r="E7" s="21" t="s">
        <v>25</v>
      </c>
      <c r="F7" s="19"/>
      <c r="G7" s="19"/>
      <c r="H7" s="19"/>
      <c r="I7" s="19"/>
      <c r="J7" s="20"/>
      <c r="AH7" t="s">
        <v>13</v>
      </c>
      <c r="AI7" s="1">
        <v>0.2</v>
      </c>
    </row>
    <row r="8" spans="5:35" ht="12.75">
      <c r="E8" s="14" t="s">
        <v>30</v>
      </c>
      <c r="F8" s="5" t="s">
        <v>32</v>
      </c>
      <c r="G8" s="5" t="s">
        <v>33</v>
      </c>
      <c r="H8" s="5" t="s">
        <v>34</v>
      </c>
      <c r="I8" s="5"/>
      <c r="J8" s="6"/>
      <c r="O8" t="s">
        <v>0</v>
      </c>
      <c r="T8" t="s">
        <v>1</v>
      </c>
      <c r="U8" t="s">
        <v>9</v>
      </c>
      <c r="V8" t="s">
        <v>10</v>
      </c>
      <c r="W8" t="s">
        <v>12</v>
      </c>
      <c r="X8" t="s">
        <v>19</v>
      </c>
      <c r="AC8" t="s">
        <v>2</v>
      </c>
      <c r="AD8" t="s">
        <v>3</v>
      </c>
      <c r="AE8" t="s">
        <v>4</v>
      </c>
      <c r="AG8" t="s">
        <v>2</v>
      </c>
      <c r="AH8" t="s">
        <v>3</v>
      </c>
      <c r="AI8" t="s">
        <v>4</v>
      </c>
    </row>
    <row r="9" spans="5:35" ht="12.75">
      <c r="E9" s="14" t="s">
        <v>31</v>
      </c>
      <c r="F9" s="16">
        <f>4/5</f>
        <v>0.8</v>
      </c>
      <c r="G9" s="16">
        <v>2</v>
      </c>
      <c r="H9" s="16">
        <v>4</v>
      </c>
      <c r="I9" s="5"/>
      <c r="J9" s="6"/>
      <c r="N9" t="s">
        <v>20</v>
      </c>
      <c r="O9">
        <f>F9</f>
        <v>0.8</v>
      </c>
      <c r="P9">
        <f>G9</f>
        <v>2</v>
      </c>
      <c r="Q9">
        <f>H9</f>
        <v>4</v>
      </c>
      <c r="S9">
        <v>1</v>
      </c>
      <c r="T9">
        <f>O9</f>
        <v>0.8</v>
      </c>
      <c r="U9">
        <f>O13</f>
        <v>1</v>
      </c>
      <c r="V9">
        <f>O18</f>
        <v>1</v>
      </c>
      <c r="W9">
        <f>O23</f>
        <v>0.2</v>
      </c>
      <c r="X9">
        <v>1</v>
      </c>
      <c r="Y9">
        <f>S9</f>
        <v>1</v>
      </c>
      <c r="Z9">
        <f>S10</f>
        <v>2</v>
      </c>
      <c r="AA9">
        <f>S11</f>
        <v>3</v>
      </c>
      <c r="AC9">
        <f aca="true" t="shared" si="0" ref="AC9:AC16">(1+INDEX($T$9:$T$17,Y9))*INDEX($U$9:$U$17,Y9)+(1+INDEX($T$9:$T$17,Z9))*INDEX($U$9:$U$17,Z9)+(1+INDEX($T$9:$T$17,AA9))*INDEX($U$9:$U$17,AA9)</f>
        <v>9.8</v>
      </c>
      <c r="AD9">
        <f aca="true" t="shared" si="1" ref="AD9:AD16">(1+INDEX($T$9:$T$17,Y9))*INDEX($U$9:$U$17,Y9)*(1+INDEX($T$9:$T$17,Z9))*INDEX($U$9:$U$17,Z9)+(1+INDEX($T$9:$T$17,Y9))*INDEX($U$9:$U$17,Y9)*(1+INDEX($T$9:$T$17,AA9))*INDEX($U$9:$U$17,AA9)+(1+INDEX($T$9:$T$17,Z9))*INDEX($U$9:$U$17,Z9)*(1+INDEX($T$9:$T$17,AA9))*INDEX($U$9:$U$17,AA9)</f>
        <v>29.4</v>
      </c>
      <c r="AE9">
        <f aca="true" t="shared" si="2" ref="AE9:AE16">(1+INDEX($T$9:$T$17,Y9))*INDEX($U$9:$U$17,Y9)*(1+INDEX($T$9:$T$17,Z9))*INDEX($U$9:$U$17,Z9)*(1+INDEX($T$9:$T$17,AA9))*INDEX($U$9:$U$17,AA9)</f>
        <v>27</v>
      </c>
      <c r="AG9">
        <f>(1+INDEX($T$9:$T$17,Y9)*INDEX($W$9:$W$17,Y9))*INDEX($V$9:$V$17,Y9)+(1+INDEX($T$9:$T$17,Z9)*INDEX($W$9:$W$17,Z9))*INDEX($V$9:$V$17,Z9)+(1+INDEX($T$9:$T$17,AA9)*INDEX($W$9:$W$17,AA9))*INDEX($V$9:$V$17,AA9)</f>
        <v>4.36</v>
      </c>
      <c r="AH9">
        <f>(1+INDEX($T$9:$T$17,Y9)*INDEX($W$9:$W$17,Y9))*INDEX($V$9:$V$17,Y9)*(1+INDEX($T$9:$T$17,Z9)*INDEX($W$9:$W$17,Z9))*INDEX($V$9:$V$17,Z9)+(1+INDEX($T$9:$T$17,Y9)*INDEX($W$9:$W$17,Y9))*INDEX($V$9:$V$17,Y9)*(1+INDEX($T$9:$T$17,AA9)*INDEX($W$9:$W$17,AA9))*INDEX($V$9:$V$17,AA9)+(1+INDEX($T$9:$T$17,Z9)*INDEX($W$9:$W$17,Z9))*INDEX($V$9:$V$17,Z9)*(1+INDEX($T$9:$T$17,AA9)*INDEX($W$9:$W$17,AA9))*INDEX($V$9:$V$17,AA9)</f>
        <v>6.232000000000001</v>
      </c>
      <c r="AI9">
        <f>(1+INDEX($T$9:$T$17,Y9)*INDEX($W$9:$W$17,Y9))*INDEX($V$9:$V$17,Y9)*(1+INDEX($T$9:$T$17,Z9)*INDEX($W$9:$W$17,Z9))*INDEX($V$9:$V$17,Z9)*(1+INDEX($T$9:$T$17,AA9)*INDEX($W$9:$W$17,AA9))*INDEX($V$9:$V$17,AA9)</f>
        <v>2.9232000000000005</v>
      </c>
    </row>
    <row r="10" spans="5:35" ht="18.75" customHeight="1">
      <c r="E10" s="15"/>
      <c r="F10" s="5"/>
      <c r="G10" s="5"/>
      <c r="H10" s="5"/>
      <c r="I10" s="5"/>
      <c r="J10" s="6"/>
      <c r="O10">
        <f>F13</f>
        <v>2.75</v>
      </c>
      <c r="P10">
        <f>G13</f>
        <v>2</v>
      </c>
      <c r="Q10">
        <f>H13</f>
        <v>2.75</v>
      </c>
      <c r="S10">
        <v>2</v>
      </c>
      <c r="T10">
        <f>P9</f>
        <v>2</v>
      </c>
      <c r="U10">
        <f>P13</f>
        <v>1</v>
      </c>
      <c r="V10">
        <f>P18</f>
        <v>1</v>
      </c>
      <c r="W10">
        <f>P23</f>
        <v>0.2</v>
      </c>
      <c r="X10">
        <v>1</v>
      </c>
      <c r="Y10">
        <f>S12</f>
        <v>4</v>
      </c>
      <c r="Z10">
        <f>S13</f>
        <v>5</v>
      </c>
      <c r="AA10">
        <f>S14</f>
        <v>6</v>
      </c>
      <c r="AC10">
        <f t="shared" si="0"/>
        <v>10.5</v>
      </c>
      <c r="AD10">
        <f t="shared" si="1"/>
        <v>36.5625</v>
      </c>
      <c r="AE10">
        <f t="shared" si="2"/>
        <v>42.1875</v>
      </c>
      <c r="AG10">
        <f aca="true" t="shared" si="3" ref="AG10:AG16">(1+INDEX($T$9:$T$17,Y10)*INDEX($W$9:$W$17,Y10))*INDEX($V$9:$V$17,Y10)+(1+INDEX($T$9:$T$17,Z10)*INDEX($W$9:$W$17,Z10))*INDEX($V$9:$V$17,Z10)+(1+INDEX($T$9:$T$17,AA10)*INDEX($W$9:$W$17,AA10))*INDEX($V$9:$V$17,AA10)</f>
        <v>4.5</v>
      </c>
      <c r="AH10">
        <f aca="true" t="shared" si="4" ref="AH10:AH16">(1+INDEX($T$9:$T$17,Y10)*INDEX($W$9:$W$17,Y10))*INDEX($V$9:$V$17,Y10)*(1+INDEX($T$9:$T$17,Z10)*INDEX($W$9:$W$17,Z10))*INDEX($V$9:$V$17,Z10)+(1+INDEX($T$9:$T$17,Y10)*INDEX($W$9:$W$17,Y10))*INDEX($V$9:$V$17,Y10)*(1+INDEX($T$9:$T$17,AA10)*INDEX($W$9:$W$17,AA10))*INDEX($V$9:$V$17,AA10)+(1+INDEX($T$9:$T$17,Z10)*INDEX($W$9:$W$17,Z10))*INDEX($V$9:$V$17,Z10)*(1+INDEX($T$9:$T$17,AA10)*INDEX($W$9:$W$17,AA10))*INDEX($V$9:$V$17,AA10)</f>
        <v>6.7425</v>
      </c>
      <c r="AI10">
        <f aca="true" t="shared" si="5" ref="AI10:AI16">(1+INDEX($T$9:$T$17,Y10)*INDEX($W$9:$W$17,Y10))*INDEX($V$9:$V$17,Y10)*(1+INDEX($T$9:$T$17,Z10)*INDEX($W$9:$W$17,Z10))*INDEX($V$9:$V$17,Z10)*(1+INDEX($T$9:$T$17,AA10)*INDEX($W$9:$W$17,AA10))*INDEX($V$9:$V$17,AA10)</f>
        <v>3.3635</v>
      </c>
    </row>
    <row r="11" spans="5:35" ht="12.75">
      <c r="E11" s="15"/>
      <c r="F11" s="5"/>
      <c r="G11" s="5"/>
      <c r="H11" s="5"/>
      <c r="I11" s="5"/>
      <c r="J11" s="6"/>
      <c r="O11">
        <f>F17</f>
        <v>2.25</v>
      </c>
      <c r="P11">
        <f>G17</f>
        <v>2</v>
      </c>
      <c r="Q11">
        <f>H17</f>
        <v>1.625</v>
      </c>
      <c r="S11">
        <v>3</v>
      </c>
      <c r="T11">
        <f>Q9</f>
        <v>4</v>
      </c>
      <c r="U11">
        <f>Q13</f>
        <v>1</v>
      </c>
      <c r="V11">
        <f>Q18</f>
        <v>1</v>
      </c>
      <c r="W11">
        <f>Q23</f>
        <v>0.2</v>
      </c>
      <c r="X11">
        <v>1</v>
      </c>
      <c r="Y11">
        <f>S15</f>
        <v>7</v>
      </c>
      <c r="Z11">
        <f>S16</f>
        <v>8</v>
      </c>
      <c r="AA11">
        <f>S17</f>
        <v>9</v>
      </c>
      <c r="AC11">
        <f t="shared" si="0"/>
        <v>8.875</v>
      </c>
      <c r="AD11">
        <f t="shared" si="1"/>
        <v>26.15625</v>
      </c>
      <c r="AE11">
        <f t="shared" si="2"/>
        <v>25.59375</v>
      </c>
      <c r="AG11">
        <f t="shared" si="3"/>
        <v>4.175</v>
      </c>
      <c r="AH11">
        <f t="shared" si="4"/>
        <v>5.8062499999999995</v>
      </c>
      <c r="AI11">
        <f t="shared" si="5"/>
        <v>2.6897499999999996</v>
      </c>
    </row>
    <row r="12" spans="5:35" ht="12.75">
      <c r="E12" s="14" t="s">
        <v>30</v>
      </c>
      <c r="F12" s="5" t="s">
        <v>35</v>
      </c>
      <c r="G12" s="5" t="s">
        <v>36</v>
      </c>
      <c r="H12" s="5" t="s">
        <v>37</v>
      </c>
      <c r="I12" s="5"/>
      <c r="J12" s="6"/>
      <c r="S12">
        <v>4</v>
      </c>
      <c r="T12">
        <f>O10</f>
        <v>2.75</v>
      </c>
      <c r="U12">
        <f>O14</f>
        <v>1</v>
      </c>
      <c r="V12">
        <f>O19</f>
        <v>1</v>
      </c>
      <c r="W12">
        <f>O24</f>
        <v>0.2</v>
      </c>
      <c r="X12">
        <v>1</v>
      </c>
      <c r="Y12">
        <f>S9</f>
        <v>1</v>
      </c>
      <c r="Z12">
        <f>S12</f>
        <v>4</v>
      </c>
      <c r="AA12">
        <f>S15</f>
        <v>7</v>
      </c>
      <c r="AC12">
        <f t="shared" si="0"/>
        <v>8.8</v>
      </c>
      <c r="AD12">
        <f t="shared" si="1"/>
        <v>24.7875</v>
      </c>
      <c r="AE12">
        <f t="shared" si="2"/>
        <v>21.9375</v>
      </c>
      <c r="AG12">
        <f t="shared" si="3"/>
        <v>4.16</v>
      </c>
      <c r="AH12">
        <f t="shared" si="4"/>
        <v>5.727500000000001</v>
      </c>
      <c r="AI12">
        <f t="shared" si="5"/>
        <v>2.6071000000000004</v>
      </c>
    </row>
    <row r="13" spans="5:35" ht="12.75">
      <c r="E13" s="14" t="s">
        <v>31</v>
      </c>
      <c r="F13" s="16">
        <f>11/4</f>
        <v>2.75</v>
      </c>
      <c r="G13" s="16">
        <v>2</v>
      </c>
      <c r="H13" s="16">
        <f>11/4</f>
        <v>2.75</v>
      </c>
      <c r="I13" s="5"/>
      <c r="J13" s="6"/>
      <c r="N13" t="s">
        <v>7</v>
      </c>
      <c r="O13">
        <f>IF(X9=1,1,0)</f>
        <v>1</v>
      </c>
      <c r="P13">
        <f>IF(X10=1,1,0)</f>
        <v>1</v>
      </c>
      <c r="Q13">
        <f>IF(X11=1,1,0)</f>
        <v>1</v>
      </c>
      <c r="S13">
        <v>5</v>
      </c>
      <c r="T13">
        <f>P10</f>
        <v>2</v>
      </c>
      <c r="U13">
        <f>P14</f>
        <v>1</v>
      </c>
      <c r="V13">
        <f>P19</f>
        <v>1</v>
      </c>
      <c r="W13">
        <f>P24</f>
        <v>0.2</v>
      </c>
      <c r="X13">
        <v>1</v>
      </c>
      <c r="Y13">
        <f>S10</f>
        <v>2</v>
      </c>
      <c r="Z13">
        <f>S13</f>
        <v>5</v>
      </c>
      <c r="AA13">
        <f>S16</f>
        <v>8</v>
      </c>
      <c r="AC13">
        <f t="shared" si="0"/>
        <v>9</v>
      </c>
      <c r="AD13">
        <f t="shared" si="1"/>
        <v>27</v>
      </c>
      <c r="AE13">
        <f t="shared" si="2"/>
        <v>27</v>
      </c>
      <c r="AG13">
        <f t="shared" si="3"/>
        <v>4.199999999999999</v>
      </c>
      <c r="AH13">
        <f t="shared" si="4"/>
        <v>5.879999999999999</v>
      </c>
      <c r="AI13">
        <f t="shared" si="5"/>
        <v>2.7439999999999993</v>
      </c>
    </row>
    <row r="14" spans="5:35" ht="18.75" customHeight="1">
      <c r="E14" s="15"/>
      <c r="F14" s="5"/>
      <c r="G14" s="5"/>
      <c r="H14" s="5"/>
      <c r="I14" s="5"/>
      <c r="J14" s="6"/>
      <c r="O14">
        <f>IF(X12=1,1,0)</f>
        <v>1</v>
      </c>
      <c r="P14">
        <f>IF(X13=1,1,0)</f>
        <v>1</v>
      </c>
      <c r="Q14">
        <f>IF(X14=1,1,0)</f>
        <v>1</v>
      </c>
      <c r="S14">
        <v>6</v>
      </c>
      <c r="T14">
        <f>Q10</f>
        <v>2.75</v>
      </c>
      <c r="U14">
        <f>Q14</f>
        <v>1</v>
      </c>
      <c r="V14">
        <f>Q19</f>
        <v>1</v>
      </c>
      <c r="W14">
        <f>Q24</f>
        <v>0.2</v>
      </c>
      <c r="X14">
        <v>1</v>
      </c>
      <c r="Y14">
        <f>S11</f>
        <v>3</v>
      </c>
      <c r="Z14">
        <f>S14</f>
        <v>6</v>
      </c>
      <c r="AA14">
        <f>S17</f>
        <v>9</v>
      </c>
      <c r="AC14">
        <f t="shared" si="0"/>
        <v>11.375</v>
      </c>
      <c r="AD14">
        <f t="shared" si="1"/>
        <v>41.71875</v>
      </c>
      <c r="AE14">
        <f t="shared" si="2"/>
        <v>49.21875</v>
      </c>
      <c r="AG14">
        <f t="shared" si="3"/>
        <v>4.675</v>
      </c>
      <c r="AH14">
        <f t="shared" si="4"/>
        <v>7.22875</v>
      </c>
      <c r="AI14">
        <f t="shared" si="5"/>
        <v>3.6967499999999998</v>
      </c>
    </row>
    <row r="15" spans="5:35" ht="12.75">
      <c r="E15" s="15"/>
      <c r="F15" s="5"/>
      <c r="G15" s="5"/>
      <c r="H15" s="5"/>
      <c r="I15" s="5"/>
      <c r="J15" s="6"/>
      <c r="O15">
        <f>IF(X15=1,1,0)</f>
        <v>1</v>
      </c>
      <c r="P15">
        <f>IF(X16=1,1,0)</f>
        <v>1</v>
      </c>
      <c r="Q15">
        <f>IF(X17=1,1,0)</f>
        <v>1</v>
      </c>
      <c r="S15">
        <v>7</v>
      </c>
      <c r="T15">
        <f>O11</f>
        <v>2.25</v>
      </c>
      <c r="U15">
        <f>O15</f>
        <v>1</v>
      </c>
      <c r="V15">
        <f>O20</f>
        <v>1</v>
      </c>
      <c r="W15">
        <f>O25</f>
        <v>0.2</v>
      </c>
      <c r="X15">
        <v>1</v>
      </c>
      <c r="Y15">
        <f>S9</f>
        <v>1</v>
      </c>
      <c r="Z15">
        <f>S13</f>
        <v>5</v>
      </c>
      <c r="AA15">
        <f>S17</f>
        <v>9</v>
      </c>
      <c r="AC15">
        <f t="shared" si="0"/>
        <v>7.425</v>
      </c>
      <c r="AD15">
        <f t="shared" si="1"/>
        <v>18</v>
      </c>
      <c r="AE15">
        <f t="shared" si="2"/>
        <v>14.175</v>
      </c>
      <c r="AG15">
        <f t="shared" si="3"/>
        <v>3.885</v>
      </c>
      <c r="AH15">
        <f t="shared" si="4"/>
        <v>5.016</v>
      </c>
      <c r="AI15">
        <f t="shared" si="5"/>
        <v>2.1518</v>
      </c>
    </row>
    <row r="16" spans="5:35" ht="12.75">
      <c r="E16" s="14" t="s">
        <v>30</v>
      </c>
      <c r="F16" s="5" t="s">
        <v>38</v>
      </c>
      <c r="G16" s="5" t="s">
        <v>39</v>
      </c>
      <c r="H16" s="5" t="s">
        <v>40</v>
      </c>
      <c r="I16" s="5"/>
      <c r="J16" s="6"/>
      <c r="S16">
        <v>8</v>
      </c>
      <c r="T16">
        <f>P11</f>
        <v>2</v>
      </c>
      <c r="U16">
        <f>P15</f>
        <v>1</v>
      </c>
      <c r="V16">
        <f>P20</f>
        <v>1</v>
      </c>
      <c r="W16">
        <f>P25</f>
        <v>0.2</v>
      </c>
      <c r="X16">
        <v>1</v>
      </c>
      <c r="Y16">
        <f>S15</f>
        <v>7</v>
      </c>
      <c r="Z16">
        <f>S13</f>
        <v>5</v>
      </c>
      <c r="AA16">
        <f>S11</f>
        <v>3</v>
      </c>
      <c r="AC16">
        <f t="shared" si="0"/>
        <v>11.25</v>
      </c>
      <c r="AD16">
        <f t="shared" si="1"/>
        <v>41</v>
      </c>
      <c r="AE16">
        <f t="shared" si="2"/>
        <v>48.75</v>
      </c>
      <c r="AG16">
        <f t="shared" si="3"/>
        <v>4.6499999999999995</v>
      </c>
      <c r="AH16">
        <f t="shared" si="4"/>
        <v>7.16</v>
      </c>
      <c r="AI16">
        <f t="shared" si="5"/>
        <v>3.654</v>
      </c>
    </row>
    <row r="17" spans="5:35" ht="12.75">
      <c r="E17" s="14" t="s">
        <v>31</v>
      </c>
      <c r="F17" s="16">
        <f>9/4</f>
        <v>2.25</v>
      </c>
      <c r="G17" s="16">
        <v>2</v>
      </c>
      <c r="H17" s="16">
        <f>13/8</f>
        <v>1.625</v>
      </c>
      <c r="I17" s="5"/>
      <c r="J17" s="6"/>
      <c r="N17" t="s">
        <v>8</v>
      </c>
      <c r="S17">
        <v>9</v>
      </c>
      <c r="T17">
        <f>Q11</f>
        <v>1.625</v>
      </c>
      <c r="U17">
        <f>Q15</f>
        <v>1</v>
      </c>
      <c r="V17">
        <f>Q20</f>
        <v>1</v>
      </c>
      <c r="W17">
        <f>Q25</f>
        <v>0.2</v>
      </c>
      <c r="X17">
        <v>1</v>
      </c>
      <c r="AC17">
        <f>SUM(AC9:AC16)</f>
        <v>77.025</v>
      </c>
      <c r="AD17">
        <f>SUM(AD9:AD16)</f>
        <v>244.625</v>
      </c>
      <c r="AE17">
        <f>SUM(AE9:AE16)</f>
        <v>255.8625</v>
      </c>
      <c r="AG17">
        <f>SUM(AG9:AG16)</f>
        <v>34.605</v>
      </c>
      <c r="AH17">
        <f>SUM(AH9:AH16)</f>
        <v>49.793000000000006</v>
      </c>
      <c r="AI17">
        <f>SUM(AI9:AI16)</f>
        <v>23.8301</v>
      </c>
    </row>
    <row r="18" spans="5:17" ht="18.75" customHeight="1">
      <c r="E18" s="4"/>
      <c r="F18" s="5"/>
      <c r="G18" s="5"/>
      <c r="H18" s="5"/>
      <c r="I18" s="5"/>
      <c r="J18" s="6"/>
      <c r="O18">
        <f>IF(X9=2,0,1)</f>
        <v>1</v>
      </c>
      <c r="P18">
        <f>IF(X10=2,0,1)</f>
        <v>1</v>
      </c>
      <c r="Q18">
        <f>IF(X11=2,0,1)</f>
        <v>1</v>
      </c>
    </row>
    <row r="19" spans="5:17" ht="12.75">
      <c r="E19" s="4"/>
      <c r="F19" s="5"/>
      <c r="G19" s="5"/>
      <c r="H19" s="5"/>
      <c r="I19" s="5"/>
      <c r="J19" s="6"/>
      <c r="O19">
        <f>IF(X12=2,0,1)</f>
        <v>1</v>
      </c>
      <c r="P19">
        <f>IF(X13=2,0,1)</f>
        <v>1</v>
      </c>
      <c r="Q19">
        <f>IF(X14=2,0,1)</f>
        <v>1</v>
      </c>
    </row>
    <row r="20" spans="5:17" ht="12.75">
      <c r="E20" s="4"/>
      <c r="F20" s="5"/>
      <c r="G20" s="5"/>
      <c r="H20" s="5"/>
      <c r="I20" s="5"/>
      <c r="J20" s="6"/>
      <c r="O20">
        <f>IF(X15=2,0,1)</f>
        <v>1</v>
      </c>
      <c r="P20">
        <f>IF(X16=2,0,1)</f>
        <v>1</v>
      </c>
      <c r="Q20">
        <f>IF(X17=2,0,1)</f>
        <v>1</v>
      </c>
    </row>
    <row r="21" spans="5:10" ht="21.75" customHeight="1">
      <c r="E21" s="4"/>
      <c r="F21" s="7" t="s">
        <v>28</v>
      </c>
      <c r="G21" s="2">
        <v>0</v>
      </c>
      <c r="H21" s="7" t="s">
        <v>29</v>
      </c>
      <c r="I21" s="2">
        <v>2</v>
      </c>
      <c r="J21" s="6"/>
    </row>
    <row r="22" spans="5:14" ht="12.75">
      <c r="E22" s="4"/>
      <c r="F22" s="8"/>
      <c r="G22" s="5"/>
      <c r="H22" s="8"/>
      <c r="I22" s="9"/>
      <c r="J22" s="6"/>
      <c r="N22" t="s">
        <v>11</v>
      </c>
    </row>
    <row r="23" spans="5:17" ht="21.75" customHeight="1">
      <c r="E23" s="4"/>
      <c r="F23" s="7" t="s">
        <v>21</v>
      </c>
      <c r="G23" s="2">
        <v>0</v>
      </c>
      <c r="H23" s="7" t="s">
        <v>22</v>
      </c>
      <c r="I23" s="2">
        <v>0</v>
      </c>
      <c r="J23" s="6"/>
      <c r="O23">
        <f aca="true" t="shared" si="6" ref="O23:Q25">$AI$7</f>
        <v>0.2</v>
      </c>
      <c r="P23">
        <f t="shared" si="6"/>
        <v>0.2</v>
      </c>
      <c r="Q23">
        <f t="shared" si="6"/>
        <v>0.2</v>
      </c>
    </row>
    <row r="24" spans="5:17" ht="12.75">
      <c r="E24" s="4"/>
      <c r="F24" s="8" t="s">
        <v>23</v>
      </c>
      <c r="G24" s="5"/>
      <c r="H24" s="8" t="s">
        <v>24</v>
      </c>
      <c r="I24" s="5"/>
      <c r="J24" s="6"/>
      <c r="O24">
        <f t="shared" si="6"/>
        <v>0.2</v>
      </c>
      <c r="P24">
        <f t="shared" si="6"/>
        <v>0.2</v>
      </c>
      <c r="Q24">
        <f t="shared" si="6"/>
        <v>0.2</v>
      </c>
    </row>
    <row r="25" spans="5:17" ht="12.75">
      <c r="E25" s="4"/>
      <c r="F25" s="5"/>
      <c r="G25" s="5"/>
      <c r="H25" s="5"/>
      <c r="I25" s="5"/>
      <c r="J25" s="6"/>
      <c r="O25">
        <f t="shared" si="6"/>
        <v>0.2</v>
      </c>
      <c r="P25">
        <f t="shared" si="6"/>
        <v>0.2</v>
      </c>
      <c r="Q25">
        <f t="shared" si="6"/>
        <v>0.2</v>
      </c>
    </row>
    <row r="26" spans="5:10" ht="12.75">
      <c r="E26" s="4"/>
      <c r="F26" s="5"/>
      <c r="G26" s="5"/>
      <c r="H26" s="5"/>
      <c r="I26" s="5"/>
      <c r="J26" s="6"/>
    </row>
    <row r="27" spans="5:14" ht="12.75">
      <c r="E27" s="4"/>
      <c r="F27" s="10" t="s">
        <v>26</v>
      </c>
      <c r="G27" s="23">
        <f>G21*8+I21*56+G23*16+I23*112</f>
        <v>112</v>
      </c>
      <c r="H27" s="10" t="s">
        <v>27</v>
      </c>
      <c r="I27" s="23">
        <f>G21*(AE17)+I21*(AC17+AD17+AE17)+G23*(AE17+AI17)+I23*(AG17+AH17+AI17)</f>
        <v>1155.025</v>
      </c>
      <c r="J27" s="6"/>
      <c r="N27" t="s">
        <v>19</v>
      </c>
    </row>
    <row r="28" spans="5:14" ht="12.75">
      <c r="E28" s="4"/>
      <c r="F28" s="5"/>
      <c r="G28" s="24"/>
      <c r="H28" s="5"/>
      <c r="I28" s="24"/>
      <c r="J28" s="6"/>
      <c r="N28" t="s">
        <v>17</v>
      </c>
    </row>
    <row r="29" spans="5:14" ht="12.75">
      <c r="E29" s="4"/>
      <c r="F29" s="5"/>
      <c r="G29" s="5"/>
      <c r="H29" s="5"/>
      <c r="I29" s="5"/>
      <c r="J29" s="6"/>
      <c r="N29" t="s">
        <v>18</v>
      </c>
    </row>
    <row r="30" spans="5:14" ht="13.5" thickBot="1">
      <c r="E30" s="11"/>
      <c r="F30" s="12"/>
      <c r="G30" s="12"/>
      <c r="H30" s="12"/>
      <c r="I30" s="12"/>
      <c r="J30" s="13"/>
      <c r="N30" t="s">
        <v>6</v>
      </c>
    </row>
    <row r="31" ht="13.5" hidden="1" thickTop="1"/>
    <row r="32" ht="12.75" hidden="1"/>
    <row r="33" ht="12.75" hidden="1"/>
  </sheetData>
  <mergeCells count="2">
    <mergeCell ref="I27:I28"/>
    <mergeCell ref="G27:G28"/>
  </mergeCells>
  <printOptions/>
  <pageMargins left="0.36" right="0.24" top="1" bottom="1" header="0.5" footer="0.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2005-04-08T20:26:07Z</dcterms:modified>
  <cp:category/>
  <cp:version/>
  <cp:contentType/>
  <cp:contentStatus/>
</cp:coreProperties>
</file>